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2221"/>
  <workbookPr autoCompressPictures="0"/>
  <bookViews>
    <workbookView xWindow="7620" yWindow="2200" windowWidth="14160" windowHeight="16120" tabRatio="412"/>
  </bookViews>
  <sheets>
    <sheet name="Summary" sheetId="35" r:id="rId1"/>
    <sheet name="N'oundere III '10" sheetId="43" r:id="rId2"/>
    <sheet name="Nyambaka '10" sheetId="44" r:id="rId3"/>
    <sheet name="Banyo '10" sheetId="45" r:id="rId4"/>
    <sheet name="Bankim '10" sheetId="46" r:id="rId5"/>
    <sheet name="Ngaroundal '10" sheetId="47" r:id="rId6"/>
    <sheet name="Tignere '10" sheetId="48" r:id="rId7"/>
    <sheet name="Tibati '10" sheetId="49" r:id="rId8"/>
    <sheet name="Dir '10" sheetId="50" r:id="rId9"/>
    <sheet name="Galim Tignere '10" sheetId="51" r:id="rId10"/>
    <sheet name="Kontcha '10" sheetId="52" r:id="rId11"/>
    <sheet name="Martap '11" sheetId="53" r:id="rId12"/>
    <sheet name="Mayo-Baleo '11" sheetId="54" r:id="rId13"/>
    <sheet name="Mbe '10" sheetId="55" r:id="rId14"/>
    <sheet name="Ngaoundere I '10" sheetId="56" r:id="rId15"/>
    <sheet name="Ngaoundere II '10" sheetId="57" r:id="rId16"/>
    <sheet name="Ngan-ha '10" sheetId="58" r:id="rId17"/>
    <sheet name="Ngaoui '10" sheetId="59" r:id="rId18"/>
    <sheet name="Mayo-Darle '10" sheetId="60" r:id="rId19"/>
    <sheet name="Djohong '10" sheetId="41" r:id="rId20"/>
    <sheet name="Belel" sheetId="40" r:id="rId21"/>
    <sheet name="Meiganga" sheetId="39" r:id="rId22"/>
    <sheet name="Template French" sheetId="31" r:id="rId23"/>
    <sheet name="Point distribution and weighing" sheetId="38" r:id="rId2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107" i="35" l="1"/>
  <c r="E108" i="35"/>
  <c r="E109" i="35"/>
  <c r="E110" i="35"/>
  <c r="E111" i="35"/>
  <c r="E112" i="35"/>
  <c r="E113" i="35"/>
  <c r="E114" i="35"/>
  <c r="E115" i="35"/>
  <c r="E116" i="35"/>
  <c r="E117" i="35"/>
  <c r="E118" i="35"/>
  <c r="E119" i="35"/>
  <c r="E104" i="35"/>
  <c r="E105" i="35"/>
  <c r="E106" i="35"/>
  <c r="E103" i="35"/>
  <c r="E102" i="35"/>
  <c r="E101" i="35"/>
  <c r="E100" i="35"/>
  <c r="E99" i="35"/>
  <c r="D91" i="35"/>
  <c r="D92" i="35"/>
  <c r="D93" i="35"/>
  <c r="D94" i="35"/>
  <c r="D90" i="35"/>
  <c r="D85" i="35"/>
  <c r="D86" i="35"/>
  <c r="D87" i="35"/>
  <c r="D88" i="35"/>
  <c r="D84" i="35"/>
  <c r="D82" i="35"/>
  <c r="D79" i="35"/>
  <c r="D80" i="35"/>
  <c r="D81" i="35"/>
  <c r="D78" i="35"/>
  <c r="D74" i="35"/>
  <c r="D75" i="35"/>
  <c r="D76" i="35"/>
  <c r="D73" i="35"/>
  <c r="D71" i="35"/>
  <c r="D70" i="35"/>
  <c r="D65" i="35"/>
  <c r="D66" i="35"/>
  <c r="D67" i="35"/>
  <c r="D68" i="35"/>
  <c r="D64" i="35"/>
  <c r="D61" i="35"/>
  <c r="D60" i="35"/>
  <c r="D56" i="35"/>
  <c r="D57" i="35"/>
  <c r="D58" i="35"/>
  <c r="D55" i="35"/>
  <c r="D51" i="35"/>
  <c r="D52" i="35"/>
  <c r="D53" i="35"/>
  <c r="D50" i="35"/>
  <c r="D46" i="35"/>
  <c r="D47" i="35"/>
  <c r="D48" i="35"/>
  <c r="D45" i="35"/>
  <c r="D41" i="35"/>
  <c r="D42" i="35"/>
  <c r="D43" i="35"/>
  <c r="D40" i="35"/>
  <c r="D36" i="35"/>
  <c r="D37" i="35"/>
  <c r="D38" i="35"/>
  <c r="D35" i="35"/>
  <c r="D29" i="35"/>
  <c r="D30" i="35"/>
  <c r="D31" i="35"/>
  <c r="D32" i="35"/>
  <c r="D33" i="35"/>
  <c r="D28" i="35"/>
  <c r="D22" i="35"/>
  <c r="D23" i="35"/>
  <c r="D24" i="35"/>
  <c r="D25" i="35"/>
  <c r="D26" i="35"/>
  <c r="D21" i="35"/>
  <c r="D14" i="35"/>
  <c r="E14" i="35"/>
  <c r="F14" i="35"/>
  <c r="G14" i="35"/>
  <c r="H14" i="35"/>
  <c r="D15" i="35"/>
  <c r="E15" i="35"/>
  <c r="F15" i="35"/>
  <c r="G15" i="35"/>
  <c r="H15" i="35"/>
  <c r="D16" i="35"/>
  <c r="E16" i="35"/>
  <c r="F16" i="35"/>
  <c r="G16" i="35"/>
  <c r="H16" i="35"/>
  <c r="D17" i="35"/>
  <c r="E17" i="35"/>
  <c r="F17" i="35"/>
  <c r="G17" i="35"/>
  <c r="H17" i="35"/>
  <c r="D18" i="35"/>
  <c r="E18" i="35"/>
  <c r="F18" i="35"/>
  <c r="G18" i="35"/>
  <c r="H18" i="35"/>
  <c r="D19" i="35"/>
  <c r="E19" i="35"/>
  <c r="F19" i="35"/>
  <c r="G19" i="35"/>
  <c r="H19" i="35"/>
  <c r="E13" i="35"/>
  <c r="F13" i="35"/>
  <c r="G13" i="35"/>
  <c r="H13" i="35"/>
  <c r="D13" i="35"/>
  <c r="D7" i="35"/>
  <c r="E7" i="35"/>
  <c r="F7" i="35"/>
  <c r="G7" i="35"/>
  <c r="D8" i="35"/>
  <c r="E8" i="35"/>
  <c r="F8" i="35"/>
  <c r="G8" i="35"/>
  <c r="D9" i="35"/>
  <c r="E9" i="35"/>
  <c r="F9" i="35"/>
  <c r="G9" i="35"/>
  <c r="D10" i="35"/>
  <c r="E10" i="35"/>
  <c r="F10" i="35"/>
  <c r="G10" i="35"/>
  <c r="E6" i="35"/>
  <c r="F6" i="35"/>
  <c r="G6" i="35"/>
  <c r="D6" i="35"/>
  <c r="F96" i="60"/>
  <c r="G92" i="60"/>
  <c r="F92" i="60"/>
  <c r="E92" i="60"/>
  <c r="D92" i="60"/>
  <c r="G91" i="60"/>
  <c r="F91" i="60"/>
  <c r="E91" i="60"/>
  <c r="D91" i="60"/>
  <c r="G90" i="60"/>
  <c r="F90" i="60"/>
  <c r="E90" i="60"/>
  <c r="D90" i="60"/>
  <c r="G89" i="60"/>
  <c r="F89" i="60"/>
  <c r="E89" i="60"/>
  <c r="D89" i="60"/>
  <c r="G86" i="60"/>
  <c r="F86" i="60"/>
  <c r="E86" i="60"/>
  <c r="D86" i="60"/>
  <c r="G85" i="60"/>
  <c r="F85" i="60"/>
  <c r="E85" i="60"/>
  <c r="D85" i="60"/>
  <c r="G84" i="60"/>
  <c r="F84" i="60"/>
  <c r="E84" i="60"/>
  <c r="D84" i="60"/>
  <c r="G83" i="60"/>
  <c r="F83" i="60"/>
  <c r="E83" i="60"/>
  <c r="D83" i="60"/>
  <c r="G80" i="60"/>
  <c r="F80" i="60"/>
  <c r="E80" i="60"/>
  <c r="D80" i="60"/>
  <c r="G79" i="60"/>
  <c r="F79" i="60"/>
  <c r="E79" i="60"/>
  <c r="D79" i="60"/>
  <c r="G78" i="60"/>
  <c r="F78" i="60"/>
  <c r="E78" i="60"/>
  <c r="D78" i="60"/>
  <c r="G77" i="60"/>
  <c r="F77" i="60"/>
  <c r="E77" i="60"/>
  <c r="D77" i="60"/>
  <c r="G74" i="60"/>
  <c r="F74" i="60"/>
  <c r="E74" i="60"/>
  <c r="D74" i="60"/>
  <c r="G73" i="60"/>
  <c r="F73" i="60"/>
  <c r="E73" i="60"/>
  <c r="D73" i="60"/>
  <c r="G72" i="60"/>
  <c r="F72" i="60"/>
  <c r="E72" i="60"/>
  <c r="D72" i="60"/>
  <c r="G71" i="60"/>
  <c r="F71" i="60"/>
  <c r="E71" i="60"/>
  <c r="D71" i="60"/>
  <c r="G70" i="60"/>
  <c r="F70" i="60"/>
  <c r="E70" i="60"/>
  <c r="D70" i="60"/>
  <c r="G66" i="60"/>
  <c r="F66" i="60"/>
  <c r="E66" i="60"/>
  <c r="D66" i="60"/>
  <c r="G65" i="60"/>
  <c r="F65" i="60"/>
  <c r="E65" i="60"/>
  <c r="D65" i="60"/>
  <c r="G64" i="60"/>
  <c r="F64" i="60"/>
  <c r="E64" i="60"/>
  <c r="D64" i="60"/>
  <c r="G63" i="60"/>
  <c r="F63" i="60"/>
  <c r="E63" i="60"/>
  <c r="D63" i="60"/>
  <c r="G60" i="60"/>
  <c r="F60" i="60"/>
  <c r="E60" i="60"/>
  <c r="D60" i="60"/>
  <c r="G59" i="60"/>
  <c r="F59" i="60"/>
  <c r="E59" i="60"/>
  <c r="D59" i="60"/>
  <c r="G56" i="60"/>
  <c r="F56" i="60"/>
  <c r="E56" i="60"/>
  <c r="D56" i="60"/>
  <c r="G55" i="60"/>
  <c r="F55" i="60"/>
  <c r="E55" i="60"/>
  <c r="D55" i="60"/>
  <c r="G54" i="60"/>
  <c r="F54" i="60"/>
  <c r="E54" i="60"/>
  <c r="D54" i="60"/>
  <c r="G51" i="60"/>
  <c r="F51" i="60"/>
  <c r="E51" i="60"/>
  <c r="D51" i="60"/>
  <c r="G50" i="60"/>
  <c r="F50" i="60"/>
  <c r="E50" i="60"/>
  <c r="D50" i="60"/>
  <c r="G49" i="60"/>
  <c r="F49" i="60"/>
  <c r="E49" i="60"/>
  <c r="D49" i="60"/>
  <c r="G46" i="60"/>
  <c r="F46" i="60"/>
  <c r="E46" i="60"/>
  <c r="D46" i="60"/>
  <c r="G45" i="60"/>
  <c r="F45" i="60"/>
  <c r="E45" i="60"/>
  <c r="D45" i="60"/>
  <c r="G44" i="60"/>
  <c r="F44" i="60"/>
  <c r="E44" i="60"/>
  <c r="D44" i="60"/>
  <c r="G41" i="60"/>
  <c r="F41" i="60"/>
  <c r="E41" i="60"/>
  <c r="D41" i="60"/>
  <c r="G40" i="60"/>
  <c r="F40" i="60"/>
  <c r="E40" i="60"/>
  <c r="D40" i="60"/>
  <c r="G39" i="60"/>
  <c r="F39" i="60"/>
  <c r="E39" i="60"/>
  <c r="D39" i="60"/>
  <c r="G36" i="60"/>
  <c r="F36" i="60"/>
  <c r="E36" i="60"/>
  <c r="D36" i="60"/>
  <c r="G35" i="60"/>
  <c r="F35" i="60"/>
  <c r="E35" i="60"/>
  <c r="D35" i="60"/>
  <c r="G34" i="60"/>
  <c r="F34" i="60"/>
  <c r="E34" i="60"/>
  <c r="D34" i="60"/>
  <c r="G31" i="60"/>
  <c r="F31" i="60"/>
  <c r="E31" i="60"/>
  <c r="D31" i="60"/>
  <c r="G30" i="60"/>
  <c r="F30" i="60"/>
  <c r="E30" i="60"/>
  <c r="D30" i="60"/>
  <c r="G29" i="60"/>
  <c r="F29" i="60"/>
  <c r="E29" i="60"/>
  <c r="D29" i="60"/>
  <c r="G28" i="60"/>
  <c r="F28" i="60"/>
  <c r="E28" i="60"/>
  <c r="D28" i="60"/>
  <c r="F27" i="60"/>
  <c r="E27" i="60"/>
  <c r="D27" i="60"/>
  <c r="G24" i="60"/>
  <c r="F24" i="60"/>
  <c r="E24" i="60"/>
  <c r="D24" i="60"/>
  <c r="G23" i="60"/>
  <c r="F23" i="60"/>
  <c r="E23" i="60"/>
  <c r="D23" i="60"/>
  <c r="G22" i="60"/>
  <c r="F22" i="60"/>
  <c r="E22" i="60"/>
  <c r="D22" i="60"/>
  <c r="G21" i="60"/>
  <c r="F21" i="60"/>
  <c r="E21" i="60"/>
  <c r="D21" i="60"/>
  <c r="F20" i="60"/>
  <c r="E20" i="60"/>
  <c r="D20" i="60"/>
  <c r="I10" i="60"/>
  <c r="F96" i="59"/>
  <c r="G92" i="59"/>
  <c r="F92" i="59"/>
  <c r="E92" i="59"/>
  <c r="D92" i="59"/>
  <c r="G91" i="59"/>
  <c r="F91" i="59"/>
  <c r="E91" i="59"/>
  <c r="D91" i="59"/>
  <c r="G90" i="59"/>
  <c r="F90" i="59"/>
  <c r="E90" i="59"/>
  <c r="D90" i="59"/>
  <c r="G89" i="59"/>
  <c r="F89" i="59"/>
  <c r="E89" i="59"/>
  <c r="D89" i="59"/>
  <c r="G86" i="59"/>
  <c r="F86" i="59"/>
  <c r="E86" i="59"/>
  <c r="D86" i="59"/>
  <c r="G85" i="59"/>
  <c r="F85" i="59"/>
  <c r="E85" i="59"/>
  <c r="D85" i="59"/>
  <c r="G84" i="59"/>
  <c r="F84" i="59"/>
  <c r="E84" i="59"/>
  <c r="D84" i="59"/>
  <c r="G83" i="59"/>
  <c r="F83" i="59"/>
  <c r="E83" i="59"/>
  <c r="D83" i="59"/>
  <c r="G80" i="59"/>
  <c r="F80" i="59"/>
  <c r="E80" i="59"/>
  <c r="D80" i="59"/>
  <c r="G79" i="59"/>
  <c r="F79" i="59"/>
  <c r="E79" i="59"/>
  <c r="D79" i="59"/>
  <c r="G78" i="59"/>
  <c r="F78" i="59"/>
  <c r="E78" i="59"/>
  <c r="D78" i="59"/>
  <c r="G77" i="59"/>
  <c r="F77" i="59"/>
  <c r="E77" i="59"/>
  <c r="D77" i="59"/>
  <c r="G74" i="59"/>
  <c r="F74" i="59"/>
  <c r="E74" i="59"/>
  <c r="D74" i="59"/>
  <c r="G73" i="59"/>
  <c r="F73" i="59"/>
  <c r="E73" i="59"/>
  <c r="D73" i="59"/>
  <c r="G72" i="59"/>
  <c r="F72" i="59"/>
  <c r="E72" i="59"/>
  <c r="D72" i="59"/>
  <c r="G71" i="59"/>
  <c r="F71" i="59"/>
  <c r="E71" i="59"/>
  <c r="D71" i="59"/>
  <c r="G70" i="59"/>
  <c r="F70" i="59"/>
  <c r="E70" i="59"/>
  <c r="D70" i="59"/>
  <c r="G66" i="59"/>
  <c r="F66" i="59"/>
  <c r="E66" i="59"/>
  <c r="D66" i="59"/>
  <c r="G65" i="59"/>
  <c r="F65" i="59"/>
  <c r="E65" i="59"/>
  <c r="D65" i="59"/>
  <c r="G64" i="59"/>
  <c r="F64" i="59"/>
  <c r="E64" i="59"/>
  <c r="D64" i="59"/>
  <c r="G63" i="59"/>
  <c r="F63" i="59"/>
  <c r="E63" i="59"/>
  <c r="D63" i="59"/>
  <c r="G60" i="59"/>
  <c r="F60" i="59"/>
  <c r="E60" i="59"/>
  <c r="D60" i="59"/>
  <c r="G59" i="59"/>
  <c r="F59" i="59"/>
  <c r="E59" i="59"/>
  <c r="D59" i="59"/>
  <c r="G56" i="59"/>
  <c r="F56" i="59"/>
  <c r="E56" i="59"/>
  <c r="D56" i="59"/>
  <c r="G55" i="59"/>
  <c r="F55" i="59"/>
  <c r="E55" i="59"/>
  <c r="D55" i="59"/>
  <c r="G54" i="59"/>
  <c r="F54" i="59"/>
  <c r="E54" i="59"/>
  <c r="D54" i="59"/>
  <c r="G51" i="59"/>
  <c r="F51" i="59"/>
  <c r="E51" i="59"/>
  <c r="D51" i="59"/>
  <c r="G50" i="59"/>
  <c r="F50" i="59"/>
  <c r="E50" i="59"/>
  <c r="D50" i="59"/>
  <c r="G49" i="59"/>
  <c r="F49" i="59"/>
  <c r="E49" i="59"/>
  <c r="D49" i="59"/>
  <c r="G46" i="59"/>
  <c r="F46" i="59"/>
  <c r="E46" i="59"/>
  <c r="D46" i="59"/>
  <c r="G45" i="59"/>
  <c r="F45" i="59"/>
  <c r="E45" i="59"/>
  <c r="D45" i="59"/>
  <c r="G44" i="59"/>
  <c r="F44" i="59"/>
  <c r="E44" i="59"/>
  <c r="D44" i="59"/>
  <c r="G41" i="59"/>
  <c r="F41" i="59"/>
  <c r="E41" i="59"/>
  <c r="D41" i="59"/>
  <c r="G40" i="59"/>
  <c r="F40" i="59"/>
  <c r="E40" i="59"/>
  <c r="D40" i="59"/>
  <c r="G39" i="59"/>
  <c r="F39" i="59"/>
  <c r="E39" i="59"/>
  <c r="D39" i="59"/>
  <c r="G36" i="59"/>
  <c r="F36" i="59"/>
  <c r="E36" i="59"/>
  <c r="D36" i="59"/>
  <c r="G35" i="59"/>
  <c r="F35" i="59"/>
  <c r="E35" i="59"/>
  <c r="D35" i="59"/>
  <c r="G34" i="59"/>
  <c r="F34" i="59"/>
  <c r="E34" i="59"/>
  <c r="D34" i="59"/>
  <c r="G31" i="59"/>
  <c r="F31" i="59"/>
  <c r="E31" i="59"/>
  <c r="D31" i="59"/>
  <c r="G30" i="59"/>
  <c r="F30" i="59"/>
  <c r="E30" i="59"/>
  <c r="D30" i="59"/>
  <c r="G29" i="59"/>
  <c r="F29" i="59"/>
  <c r="E29" i="59"/>
  <c r="D29" i="59"/>
  <c r="G28" i="59"/>
  <c r="F28" i="59"/>
  <c r="E28" i="59"/>
  <c r="D28" i="59"/>
  <c r="F27" i="59"/>
  <c r="E27" i="59"/>
  <c r="D27" i="59"/>
  <c r="G24" i="59"/>
  <c r="F24" i="59"/>
  <c r="E24" i="59"/>
  <c r="D24" i="59"/>
  <c r="G23" i="59"/>
  <c r="F23" i="59"/>
  <c r="E23" i="59"/>
  <c r="D23" i="59"/>
  <c r="G22" i="59"/>
  <c r="F22" i="59"/>
  <c r="E22" i="59"/>
  <c r="D22" i="59"/>
  <c r="G21" i="59"/>
  <c r="F21" i="59"/>
  <c r="E21" i="59"/>
  <c r="D21" i="59"/>
  <c r="F20" i="59"/>
  <c r="E20" i="59"/>
  <c r="D20" i="59"/>
  <c r="I10" i="59"/>
  <c r="F96" i="58"/>
  <c r="G92" i="58"/>
  <c r="F92" i="58"/>
  <c r="E92" i="58"/>
  <c r="D92" i="58"/>
  <c r="G91" i="58"/>
  <c r="F91" i="58"/>
  <c r="E91" i="58"/>
  <c r="D91" i="58"/>
  <c r="G90" i="58"/>
  <c r="F90" i="58"/>
  <c r="E90" i="58"/>
  <c r="D90" i="58"/>
  <c r="G89" i="58"/>
  <c r="F89" i="58"/>
  <c r="E89" i="58"/>
  <c r="D89" i="58"/>
  <c r="G86" i="58"/>
  <c r="F86" i="58"/>
  <c r="E86" i="58"/>
  <c r="D86" i="58"/>
  <c r="G85" i="58"/>
  <c r="F85" i="58"/>
  <c r="E85" i="58"/>
  <c r="D85" i="58"/>
  <c r="G84" i="58"/>
  <c r="F84" i="58"/>
  <c r="E84" i="58"/>
  <c r="D84" i="58"/>
  <c r="G83" i="58"/>
  <c r="F83" i="58"/>
  <c r="E83" i="58"/>
  <c r="D83" i="58"/>
  <c r="G80" i="58"/>
  <c r="F80" i="58"/>
  <c r="E80" i="58"/>
  <c r="D80" i="58"/>
  <c r="G79" i="58"/>
  <c r="F79" i="58"/>
  <c r="E79" i="58"/>
  <c r="D79" i="58"/>
  <c r="G78" i="58"/>
  <c r="F78" i="58"/>
  <c r="E78" i="58"/>
  <c r="D78" i="58"/>
  <c r="G77" i="58"/>
  <c r="F77" i="58"/>
  <c r="E77" i="58"/>
  <c r="D77" i="58"/>
  <c r="G74" i="58"/>
  <c r="F74" i="58"/>
  <c r="E74" i="58"/>
  <c r="D74" i="58"/>
  <c r="G73" i="58"/>
  <c r="F73" i="58"/>
  <c r="E73" i="58"/>
  <c r="D73" i="58"/>
  <c r="G72" i="58"/>
  <c r="F72" i="58"/>
  <c r="E72" i="58"/>
  <c r="D72" i="58"/>
  <c r="G71" i="58"/>
  <c r="F71" i="58"/>
  <c r="E71" i="58"/>
  <c r="D71" i="58"/>
  <c r="G70" i="58"/>
  <c r="F70" i="58"/>
  <c r="E70" i="58"/>
  <c r="D70" i="58"/>
  <c r="G66" i="58"/>
  <c r="F66" i="58"/>
  <c r="E66" i="58"/>
  <c r="D66" i="58"/>
  <c r="G65" i="58"/>
  <c r="F65" i="58"/>
  <c r="E65" i="58"/>
  <c r="D65" i="58"/>
  <c r="G64" i="58"/>
  <c r="F64" i="58"/>
  <c r="E64" i="58"/>
  <c r="D64" i="58"/>
  <c r="G63" i="58"/>
  <c r="F63" i="58"/>
  <c r="E63" i="58"/>
  <c r="D63" i="58"/>
  <c r="G60" i="58"/>
  <c r="F60" i="58"/>
  <c r="E60" i="58"/>
  <c r="D60" i="58"/>
  <c r="G59" i="58"/>
  <c r="F59" i="58"/>
  <c r="E59" i="58"/>
  <c r="D59" i="58"/>
  <c r="G56" i="58"/>
  <c r="F56" i="58"/>
  <c r="E56" i="58"/>
  <c r="D56" i="58"/>
  <c r="G55" i="58"/>
  <c r="F55" i="58"/>
  <c r="E55" i="58"/>
  <c r="D55" i="58"/>
  <c r="G54" i="58"/>
  <c r="F54" i="58"/>
  <c r="E54" i="58"/>
  <c r="D54" i="58"/>
  <c r="G51" i="58"/>
  <c r="F51" i="58"/>
  <c r="E51" i="58"/>
  <c r="D51" i="58"/>
  <c r="G50" i="58"/>
  <c r="F50" i="58"/>
  <c r="E50" i="58"/>
  <c r="D50" i="58"/>
  <c r="G49" i="58"/>
  <c r="F49" i="58"/>
  <c r="E49" i="58"/>
  <c r="D49" i="58"/>
  <c r="G46" i="58"/>
  <c r="F46" i="58"/>
  <c r="E46" i="58"/>
  <c r="D46" i="58"/>
  <c r="G45" i="58"/>
  <c r="F45" i="58"/>
  <c r="E45" i="58"/>
  <c r="D45" i="58"/>
  <c r="G44" i="58"/>
  <c r="F44" i="58"/>
  <c r="E44" i="58"/>
  <c r="D44" i="58"/>
  <c r="G41" i="58"/>
  <c r="F41" i="58"/>
  <c r="E41" i="58"/>
  <c r="D41" i="58"/>
  <c r="G40" i="58"/>
  <c r="F40" i="58"/>
  <c r="E40" i="58"/>
  <c r="D40" i="58"/>
  <c r="G39" i="58"/>
  <c r="F39" i="58"/>
  <c r="E39" i="58"/>
  <c r="D39" i="58"/>
  <c r="G36" i="58"/>
  <c r="F36" i="58"/>
  <c r="E36" i="58"/>
  <c r="D36" i="58"/>
  <c r="G35" i="58"/>
  <c r="F35" i="58"/>
  <c r="E35" i="58"/>
  <c r="D35" i="58"/>
  <c r="G34" i="58"/>
  <c r="F34" i="58"/>
  <c r="E34" i="58"/>
  <c r="D34" i="58"/>
  <c r="G31" i="58"/>
  <c r="F31" i="58"/>
  <c r="E31" i="58"/>
  <c r="D31" i="58"/>
  <c r="G30" i="58"/>
  <c r="F30" i="58"/>
  <c r="E30" i="58"/>
  <c r="D30" i="58"/>
  <c r="G29" i="58"/>
  <c r="F29" i="58"/>
  <c r="E29" i="58"/>
  <c r="D29" i="58"/>
  <c r="G28" i="58"/>
  <c r="F28" i="58"/>
  <c r="E28" i="58"/>
  <c r="D28" i="58"/>
  <c r="G27" i="38"/>
  <c r="G27" i="58"/>
  <c r="F27" i="58"/>
  <c r="E27" i="58"/>
  <c r="D27" i="58"/>
  <c r="G24" i="58"/>
  <c r="F24" i="58"/>
  <c r="E24" i="58"/>
  <c r="D24" i="58"/>
  <c r="G23" i="58"/>
  <c r="F23" i="58"/>
  <c r="E23" i="58"/>
  <c r="D23" i="58"/>
  <c r="G22" i="58"/>
  <c r="F22" i="58"/>
  <c r="E22" i="58"/>
  <c r="D22" i="58"/>
  <c r="G21" i="58"/>
  <c r="F21" i="58"/>
  <c r="E21" i="58"/>
  <c r="D21" i="58"/>
  <c r="F20" i="58"/>
  <c r="E20" i="58"/>
  <c r="D20" i="58"/>
  <c r="I17" i="38"/>
  <c r="I18" i="58"/>
  <c r="I10" i="58"/>
  <c r="F96" i="57"/>
  <c r="G92" i="57"/>
  <c r="F92" i="57"/>
  <c r="E92" i="57"/>
  <c r="D92" i="57"/>
  <c r="G91" i="57"/>
  <c r="F91" i="57"/>
  <c r="E91" i="57"/>
  <c r="D91" i="57"/>
  <c r="G90" i="57"/>
  <c r="F90" i="57"/>
  <c r="E90" i="57"/>
  <c r="D90" i="57"/>
  <c r="G89" i="57"/>
  <c r="F89" i="57"/>
  <c r="E89" i="57"/>
  <c r="D89" i="57"/>
  <c r="G86" i="57"/>
  <c r="F86" i="57"/>
  <c r="E86" i="57"/>
  <c r="D86" i="57"/>
  <c r="G85" i="57"/>
  <c r="F85" i="57"/>
  <c r="E85" i="57"/>
  <c r="D85" i="57"/>
  <c r="G84" i="57"/>
  <c r="F84" i="57"/>
  <c r="E84" i="57"/>
  <c r="D84" i="57"/>
  <c r="G83" i="57"/>
  <c r="F83" i="57"/>
  <c r="E83" i="57"/>
  <c r="D83" i="57"/>
  <c r="G80" i="57"/>
  <c r="F80" i="57"/>
  <c r="E80" i="57"/>
  <c r="D80" i="57"/>
  <c r="G79" i="57"/>
  <c r="F79" i="57"/>
  <c r="E79" i="57"/>
  <c r="D79" i="57"/>
  <c r="G78" i="57"/>
  <c r="F78" i="57"/>
  <c r="E78" i="57"/>
  <c r="D78" i="57"/>
  <c r="G77" i="57"/>
  <c r="F77" i="57"/>
  <c r="E77" i="57"/>
  <c r="D77" i="57"/>
  <c r="G74" i="57"/>
  <c r="F74" i="57"/>
  <c r="E74" i="57"/>
  <c r="D74" i="57"/>
  <c r="G73" i="57"/>
  <c r="F73" i="57"/>
  <c r="E73" i="57"/>
  <c r="D73" i="57"/>
  <c r="G72" i="57"/>
  <c r="F72" i="57"/>
  <c r="E72" i="57"/>
  <c r="D72" i="57"/>
  <c r="G71" i="57"/>
  <c r="F71" i="57"/>
  <c r="E71" i="57"/>
  <c r="D71" i="57"/>
  <c r="G70" i="57"/>
  <c r="F70" i="57"/>
  <c r="E70" i="57"/>
  <c r="D70" i="57"/>
  <c r="G66" i="57"/>
  <c r="F66" i="57"/>
  <c r="E66" i="57"/>
  <c r="D66" i="57"/>
  <c r="G65" i="57"/>
  <c r="F65" i="57"/>
  <c r="E65" i="57"/>
  <c r="D65" i="57"/>
  <c r="G64" i="57"/>
  <c r="F64" i="57"/>
  <c r="E64" i="57"/>
  <c r="D64" i="57"/>
  <c r="G63" i="57"/>
  <c r="F63" i="57"/>
  <c r="E63" i="57"/>
  <c r="D63" i="57"/>
  <c r="G60" i="57"/>
  <c r="F60" i="57"/>
  <c r="E60" i="57"/>
  <c r="D60" i="57"/>
  <c r="G59" i="57"/>
  <c r="F59" i="57"/>
  <c r="E59" i="57"/>
  <c r="D59" i="57"/>
  <c r="G56" i="57"/>
  <c r="F56" i="57"/>
  <c r="E56" i="57"/>
  <c r="D56" i="57"/>
  <c r="G55" i="57"/>
  <c r="F55" i="57"/>
  <c r="E55" i="57"/>
  <c r="D55" i="57"/>
  <c r="G54" i="57"/>
  <c r="F54" i="57"/>
  <c r="E54" i="57"/>
  <c r="D54" i="57"/>
  <c r="G51" i="57"/>
  <c r="F51" i="57"/>
  <c r="E51" i="57"/>
  <c r="D51" i="57"/>
  <c r="G50" i="57"/>
  <c r="F50" i="57"/>
  <c r="E50" i="57"/>
  <c r="D50" i="57"/>
  <c r="G49" i="57"/>
  <c r="F49" i="57"/>
  <c r="E49" i="57"/>
  <c r="D49" i="57"/>
  <c r="G46" i="57"/>
  <c r="F46" i="57"/>
  <c r="E46" i="57"/>
  <c r="D46" i="57"/>
  <c r="G45" i="57"/>
  <c r="F45" i="57"/>
  <c r="E45" i="57"/>
  <c r="D45" i="57"/>
  <c r="G44" i="57"/>
  <c r="F44" i="57"/>
  <c r="E44" i="57"/>
  <c r="D44" i="57"/>
  <c r="G41" i="57"/>
  <c r="F41" i="57"/>
  <c r="E41" i="57"/>
  <c r="D41" i="57"/>
  <c r="G40" i="57"/>
  <c r="F40" i="57"/>
  <c r="E40" i="57"/>
  <c r="D40" i="57"/>
  <c r="G39" i="57"/>
  <c r="F39" i="57"/>
  <c r="E39" i="57"/>
  <c r="D39" i="57"/>
  <c r="G36" i="57"/>
  <c r="F36" i="57"/>
  <c r="E36" i="57"/>
  <c r="D36" i="57"/>
  <c r="G35" i="57"/>
  <c r="F35" i="57"/>
  <c r="E35" i="57"/>
  <c r="D35" i="57"/>
  <c r="G34" i="57"/>
  <c r="F34" i="57"/>
  <c r="E34" i="57"/>
  <c r="D34" i="57"/>
  <c r="G31" i="57"/>
  <c r="F31" i="57"/>
  <c r="E31" i="57"/>
  <c r="D31" i="57"/>
  <c r="G30" i="57"/>
  <c r="F30" i="57"/>
  <c r="E30" i="57"/>
  <c r="D30" i="57"/>
  <c r="G29" i="57"/>
  <c r="F29" i="57"/>
  <c r="E29" i="57"/>
  <c r="D29" i="57"/>
  <c r="G28" i="57"/>
  <c r="F28" i="57"/>
  <c r="E28" i="57"/>
  <c r="D28" i="57"/>
  <c r="G27" i="57"/>
  <c r="F27" i="57"/>
  <c r="E27" i="57"/>
  <c r="D27" i="57"/>
  <c r="G24" i="57"/>
  <c r="F24" i="57"/>
  <c r="E24" i="57"/>
  <c r="D24" i="57"/>
  <c r="G23" i="57"/>
  <c r="F23" i="57"/>
  <c r="E23" i="57"/>
  <c r="D23" i="57"/>
  <c r="G22" i="57"/>
  <c r="F22" i="57"/>
  <c r="E22" i="57"/>
  <c r="D22" i="57"/>
  <c r="G21" i="57"/>
  <c r="F21" i="57"/>
  <c r="E21" i="57"/>
  <c r="D21" i="57"/>
  <c r="F20" i="57"/>
  <c r="E20" i="57"/>
  <c r="D20" i="57"/>
  <c r="I18" i="57"/>
  <c r="I10" i="57"/>
  <c r="F96" i="56"/>
  <c r="G92" i="56"/>
  <c r="F92" i="56"/>
  <c r="E92" i="56"/>
  <c r="D92" i="56"/>
  <c r="G91" i="56"/>
  <c r="F91" i="56"/>
  <c r="E91" i="56"/>
  <c r="D91" i="56"/>
  <c r="G90" i="56"/>
  <c r="F90" i="56"/>
  <c r="E90" i="56"/>
  <c r="D90" i="56"/>
  <c r="G89" i="56"/>
  <c r="F89" i="56"/>
  <c r="E89" i="56"/>
  <c r="D89" i="56"/>
  <c r="G86" i="56"/>
  <c r="F86" i="56"/>
  <c r="E86" i="56"/>
  <c r="D86" i="56"/>
  <c r="G85" i="56"/>
  <c r="F85" i="56"/>
  <c r="E85" i="56"/>
  <c r="D85" i="56"/>
  <c r="G84" i="56"/>
  <c r="F84" i="56"/>
  <c r="E84" i="56"/>
  <c r="D84" i="56"/>
  <c r="G83" i="56"/>
  <c r="F83" i="56"/>
  <c r="E83" i="56"/>
  <c r="D83" i="56"/>
  <c r="G80" i="56"/>
  <c r="F80" i="56"/>
  <c r="E80" i="56"/>
  <c r="D80" i="56"/>
  <c r="G79" i="56"/>
  <c r="F79" i="56"/>
  <c r="E79" i="56"/>
  <c r="D79" i="56"/>
  <c r="G78" i="56"/>
  <c r="F78" i="56"/>
  <c r="E78" i="56"/>
  <c r="D78" i="56"/>
  <c r="G77" i="56"/>
  <c r="F77" i="56"/>
  <c r="E77" i="56"/>
  <c r="D77" i="56"/>
  <c r="G74" i="56"/>
  <c r="F74" i="56"/>
  <c r="E74" i="56"/>
  <c r="D74" i="56"/>
  <c r="G73" i="56"/>
  <c r="F73" i="56"/>
  <c r="E73" i="56"/>
  <c r="D73" i="56"/>
  <c r="G72" i="56"/>
  <c r="F72" i="56"/>
  <c r="E72" i="56"/>
  <c r="D72" i="56"/>
  <c r="G71" i="56"/>
  <c r="F71" i="56"/>
  <c r="E71" i="56"/>
  <c r="D71" i="56"/>
  <c r="G70" i="56"/>
  <c r="F70" i="56"/>
  <c r="E70" i="56"/>
  <c r="D70" i="56"/>
  <c r="G66" i="56"/>
  <c r="F66" i="56"/>
  <c r="E66" i="56"/>
  <c r="D66" i="56"/>
  <c r="G65" i="56"/>
  <c r="F65" i="56"/>
  <c r="E65" i="56"/>
  <c r="D65" i="56"/>
  <c r="G64" i="56"/>
  <c r="F64" i="56"/>
  <c r="E64" i="56"/>
  <c r="D64" i="56"/>
  <c r="G63" i="56"/>
  <c r="F63" i="56"/>
  <c r="E63" i="56"/>
  <c r="D63" i="56"/>
  <c r="G60" i="56"/>
  <c r="F60" i="56"/>
  <c r="E60" i="56"/>
  <c r="D60" i="56"/>
  <c r="G59" i="56"/>
  <c r="F59" i="56"/>
  <c r="E59" i="56"/>
  <c r="D59" i="56"/>
  <c r="G56" i="56"/>
  <c r="F56" i="56"/>
  <c r="E56" i="56"/>
  <c r="D56" i="56"/>
  <c r="G55" i="56"/>
  <c r="F55" i="56"/>
  <c r="E55" i="56"/>
  <c r="D55" i="56"/>
  <c r="G54" i="56"/>
  <c r="F54" i="56"/>
  <c r="E54" i="56"/>
  <c r="D54" i="56"/>
  <c r="G51" i="56"/>
  <c r="F51" i="56"/>
  <c r="E51" i="56"/>
  <c r="D51" i="56"/>
  <c r="G50" i="56"/>
  <c r="F50" i="56"/>
  <c r="E50" i="56"/>
  <c r="D50" i="56"/>
  <c r="G49" i="56"/>
  <c r="F49" i="56"/>
  <c r="E49" i="56"/>
  <c r="D49" i="56"/>
  <c r="G46" i="56"/>
  <c r="F46" i="56"/>
  <c r="E46" i="56"/>
  <c r="D46" i="56"/>
  <c r="G45" i="56"/>
  <c r="F45" i="56"/>
  <c r="E45" i="56"/>
  <c r="D45" i="56"/>
  <c r="G44" i="56"/>
  <c r="F44" i="56"/>
  <c r="E44" i="56"/>
  <c r="D44" i="56"/>
  <c r="G41" i="56"/>
  <c r="F41" i="56"/>
  <c r="E41" i="56"/>
  <c r="D41" i="56"/>
  <c r="G40" i="56"/>
  <c r="F40" i="56"/>
  <c r="E40" i="56"/>
  <c r="D40" i="56"/>
  <c r="G39" i="56"/>
  <c r="F39" i="56"/>
  <c r="E39" i="56"/>
  <c r="D39" i="56"/>
  <c r="G36" i="56"/>
  <c r="F36" i="56"/>
  <c r="E36" i="56"/>
  <c r="D36" i="56"/>
  <c r="G35" i="56"/>
  <c r="F35" i="56"/>
  <c r="E35" i="56"/>
  <c r="D35" i="56"/>
  <c r="G34" i="56"/>
  <c r="F34" i="56"/>
  <c r="E34" i="56"/>
  <c r="D34" i="56"/>
  <c r="G31" i="56"/>
  <c r="F31" i="56"/>
  <c r="E31" i="56"/>
  <c r="D31" i="56"/>
  <c r="G30" i="56"/>
  <c r="F30" i="56"/>
  <c r="E30" i="56"/>
  <c r="D30" i="56"/>
  <c r="G29" i="56"/>
  <c r="F29" i="56"/>
  <c r="E29" i="56"/>
  <c r="D29" i="56"/>
  <c r="G28" i="56"/>
  <c r="F28" i="56"/>
  <c r="E28" i="56"/>
  <c r="D28" i="56"/>
  <c r="F27" i="56"/>
  <c r="E27" i="56"/>
  <c r="D27" i="56"/>
  <c r="G24" i="56"/>
  <c r="F24" i="56"/>
  <c r="E24" i="56"/>
  <c r="D24" i="56"/>
  <c r="G23" i="56"/>
  <c r="F23" i="56"/>
  <c r="E23" i="56"/>
  <c r="D23" i="56"/>
  <c r="G22" i="56"/>
  <c r="F22" i="56"/>
  <c r="E22" i="56"/>
  <c r="D22" i="56"/>
  <c r="G21" i="56"/>
  <c r="F21" i="56"/>
  <c r="E21" i="56"/>
  <c r="D21" i="56"/>
  <c r="F20" i="56"/>
  <c r="E20" i="56"/>
  <c r="D20" i="56"/>
  <c r="I10" i="56"/>
  <c r="F96" i="55"/>
  <c r="G92" i="55"/>
  <c r="F92" i="55"/>
  <c r="E92" i="55"/>
  <c r="D92" i="55"/>
  <c r="G91" i="55"/>
  <c r="F91" i="55"/>
  <c r="E91" i="55"/>
  <c r="D91" i="55"/>
  <c r="G90" i="55"/>
  <c r="F90" i="55"/>
  <c r="E90" i="55"/>
  <c r="D90" i="55"/>
  <c r="G89" i="55"/>
  <c r="F89" i="55"/>
  <c r="E89" i="55"/>
  <c r="D89" i="55"/>
  <c r="G86" i="55"/>
  <c r="F86" i="55"/>
  <c r="E86" i="55"/>
  <c r="D86" i="55"/>
  <c r="G85" i="55"/>
  <c r="F85" i="55"/>
  <c r="E85" i="55"/>
  <c r="D85" i="55"/>
  <c r="G84" i="55"/>
  <c r="F84" i="55"/>
  <c r="E84" i="55"/>
  <c r="D84" i="55"/>
  <c r="G83" i="55"/>
  <c r="F83" i="55"/>
  <c r="E83" i="55"/>
  <c r="D83" i="55"/>
  <c r="G80" i="55"/>
  <c r="F80" i="55"/>
  <c r="E80" i="55"/>
  <c r="D80" i="55"/>
  <c r="G79" i="55"/>
  <c r="F79" i="55"/>
  <c r="E79" i="55"/>
  <c r="D79" i="55"/>
  <c r="G78" i="55"/>
  <c r="F78" i="55"/>
  <c r="E78" i="55"/>
  <c r="D78" i="55"/>
  <c r="G77" i="55"/>
  <c r="F77" i="55"/>
  <c r="E77" i="55"/>
  <c r="D77" i="55"/>
  <c r="G74" i="55"/>
  <c r="F74" i="55"/>
  <c r="E74" i="55"/>
  <c r="D74" i="55"/>
  <c r="G73" i="55"/>
  <c r="F73" i="55"/>
  <c r="E73" i="55"/>
  <c r="D73" i="55"/>
  <c r="G72" i="55"/>
  <c r="F72" i="55"/>
  <c r="E72" i="55"/>
  <c r="D72" i="55"/>
  <c r="G71" i="55"/>
  <c r="F71" i="55"/>
  <c r="E71" i="55"/>
  <c r="D71" i="55"/>
  <c r="G70" i="55"/>
  <c r="F70" i="55"/>
  <c r="E70" i="55"/>
  <c r="D70" i="55"/>
  <c r="G66" i="55"/>
  <c r="F66" i="55"/>
  <c r="E66" i="55"/>
  <c r="D66" i="55"/>
  <c r="G65" i="55"/>
  <c r="F65" i="55"/>
  <c r="E65" i="55"/>
  <c r="D65" i="55"/>
  <c r="G64" i="55"/>
  <c r="F64" i="55"/>
  <c r="E64" i="55"/>
  <c r="D64" i="55"/>
  <c r="G63" i="55"/>
  <c r="F63" i="55"/>
  <c r="E63" i="55"/>
  <c r="D63" i="55"/>
  <c r="G60" i="55"/>
  <c r="F60" i="55"/>
  <c r="E60" i="55"/>
  <c r="D60" i="55"/>
  <c r="G59" i="55"/>
  <c r="F59" i="55"/>
  <c r="E59" i="55"/>
  <c r="D59" i="55"/>
  <c r="G56" i="55"/>
  <c r="F56" i="55"/>
  <c r="E56" i="55"/>
  <c r="D56" i="55"/>
  <c r="G55" i="55"/>
  <c r="F55" i="55"/>
  <c r="E55" i="55"/>
  <c r="D55" i="55"/>
  <c r="G54" i="55"/>
  <c r="F54" i="55"/>
  <c r="E54" i="55"/>
  <c r="D54" i="55"/>
  <c r="G51" i="55"/>
  <c r="F51" i="55"/>
  <c r="E51" i="55"/>
  <c r="D51" i="55"/>
  <c r="G50" i="55"/>
  <c r="F50" i="55"/>
  <c r="E50" i="55"/>
  <c r="D50" i="55"/>
  <c r="G49" i="55"/>
  <c r="F49" i="55"/>
  <c r="E49" i="55"/>
  <c r="D49" i="55"/>
  <c r="G46" i="55"/>
  <c r="F46" i="55"/>
  <c r="E46" i="55"/>
  <c r="D46" i="55"/>
  <c r="G45" i="55"/>
  <c r="F45" i="55"/>
  <c r="E45" i="55"/>
  <c r="D45" i="55"/>
  <c r="G44" i="55"/>
  <c r="F44" i="55"/>
  <c r="E44" i="55"/>
  <c r="D44" i="55"/>
  <c r="G41" i="55"/>
  <c r="F41" i="55"/>
  <c r="E41" i="55"/>
  <c r="D41" i="55"/>
  <c r="G40" i="55"/>
  <c r="F40" i="55"/>
  <c r="E40" i="55"/>
  <c r="D40" i="55"/>
  <c r="G39" i="55"/>
  <c r="F39" i="55"/>
  <c r="E39" i="55"/>
  <c r="D39" i="55"/>
  <c r="G36" i="55"/>
  <c r="F36" i="55"/>
  <c r="E36" i="55"/>
  <c r="D36" i="55"/>
  <c r="G35" i="55"/>
  <c r="F35" i="55"/>
  <c r="E35" i="55"/>
  <c r="D35" i="55"/>
  <c r="G34" i="55"/>
  <c r="F34" i="55"/>
  <c r="E34" i="55"/>
  <c r="D34" i="55"/>
  <c r="G31" i="55"/>
  <c r="F31" i="55"/>
  <c r="E31" i="55"/>
  <c r="D31" i="55"/>
  <c r="G30" i="55"/>
  <c r="F30" i="55"/>
  <c r="E30" i="55"/>
  <c r="D30" i="55"/>
  <c r="G29" i="55"/>
  <c r="F29" i="55"/>
  <c r="E29" i="55"/>
  <c r="D29" i="55"/>
  <c r="G28" i="55"/>
  <c r="F28" i="55"/>
  <c r="E28" i="55"/>
  <c r="D28" i="55"/>
  <c r="F27" i="55"/>
  <c r="E27" i="55"/>
  <c r="D27" i="55"/>
  <c r="G24" i="55"/>
  <c r="F24" i="55"/>
  <c r="E24" i="55"/>
  <c r="D24" i="55"/>
  <c r="G23" i="55"/>
  <c r="F23" i="55"/>
  <c r="E23" i="55"/>
  <c r="D23" i="55"/>
  <c r="G22" i="55"/>
  <c r="F22" i="55"/>
  <c r="E22" i="55"/>
  <c r="D22" i="55"/>
  <c r="G21" i="55"/>
  <c r="F21" i="55"/>
  <c r="E21" i="55"/>
  <c r="D21" i="55"/>
  <c r="F20" i="55"/>
  <c r="E20" i="55"/>
  <c r="D20" i="55"/>
  <c r="I10" i="55"/>
  <c r="F96" i="54"/>
  <c r="G92" i="54"/>
  <c r="F92" i="54"/>
  <c r="E92" i="54"/>
  <c r="D92" i="54"/>
  <c r="G91" i="54"/>
  <c r="F91" i="54"/>
  <c r="E91" i="54"/>
  <c r="D91" i="54"/>
  <c r="G90" i="54"/>
  <c r="F90" i="54"/>
  <c r="E90" i="54"/>
  <c r="D90" i="54"/>
  <c r="G89" i="54"/>
  <c r="F89" i="54"/>
  <c r="E89" i="54"/>
  <c r="D89" i="54"/>
  <c r="G86" i="54"/>
  <c r="F86" i="54"/>
  <c r="E86" i="54"/>
  <c r="D86" i="54"/>
  <c r="G85" i="54"/>
  <c r="F85" i="54"/>
  <c r="E85" i="54"/>
  <c r="D85" i="54"/>
  <c r="G84" i="54"/>
  <c r="F84" i="54"/>
  <c r="E84" i="54"/>
  <c r="D84" i="54"/>
  <c r="G83" i="54"/>
  <c r="F83" i="54"/>
  <c r="E83" i="54"/>
  <c r="D83" i="54"/>
  <c r="G80" i="54"/>
  <c r="F80" i="54"/>
  <c r="E80" i="54"/>
  <c r="D80" i="54"/>
  <c r="G79" i="54"/>
  <c r="F79" i="54"/>
  <c r="E79" i="54"/>
  <c r="D79" i="54"/>
  <c r="G78" i="54"/>
  <c r="F78" i="54"/>
  <c r="E78" i="54"/>
  <c r="D78" i="54"/>
  <c r="G77" i="54"/>
  <c r="F77" i="54"/>
  <c r="E77" i="54"/>
  <c r="D77" i="54"/>
  <c r="G74" i="54"/>
  <c r="F74" i="54"/>
  <c r="E74" i="54"/>
  <c r="D74" i="54"/>
  <c r="G73" i="54"/>
  <c r="F73" i="54"/>
  <c r="E73" i="54"/>
  <c r="D73" i="54"/>
  <c r="G72" i="54"/>
  <c r="F72" i="54"/>
  <c r="E72" i="54"/>
  <c r="D72" i="54"/>
  <c r="G71" i="54"/>
  <c r="F71" i="54"/>
  <c r="E71" i="54"/>
  <c r="D71" i="54"/>
  <c r="G70" i="54"/>
  <c r="F70" i="54"/>
  <c r="E70" i="54"/>
  <c r="D70" i="54"/>
  <c r="G66" i="54"/>
  <c r="F66" i="54"/>
  <c r="E66" i="54"/>
  <c r="D66" i="54"/>
  <c r="G65" i="54"/>
  <c r="F65" i="54"/>
  <c r="E65" i="54"/>
  <c r="D65" i="54"/>
  <c r="G64" i="54"/>
  <c r="F64" i="54"/>
  <c r="E64" i="54"/>
  <c r="D64" i="54"/>
  <c r="G63" i="54"/>
  <c r="F63" i="54"/>
  <c r="E63" i="54"/>
  <c r="D63" i="54"/>
  <c r="G60" i="54"/>
  <c r="F60" i="54"/>
  <c r="E60" i="54"/>
  <c r="D60" i="54"/>
  <c r="G59" i="54"/>
  <c r="F59" i="54"/>
  <c r="E59" i="54"/>
  <c r="D59" i="54"/>
  <c r="G56" i="54"/>
  <c r="F56" i="54"/>
  <c r="E56" i="54"/>
  <c r="D56" i="54"/>
  <c r="G55" i="54"/>
  <c r="F55" i="54"/>
  <c r="E55" i="54"/>
  <c r="D55" i="54"/>
  <c r="G54" i="54"/>
  <c r="F54" i="54"/>
  <c r="E54" i="54"/>
  <c r="D54" i="54"/>
  <c r="G51" i="54"/>
  <c r="F51" i="54"/>
  <c r="E51" i="54"/>
  <c r="D51" i="54"/>
  <c r="G50" i="54"/>
  <c r="F50" i="54"/>
  <c r="E50" i="54"/>
  <c r="D50" i="54"/>
  <c r="G49" i="54"/>
  <c r="F49" i="54"/>
  <c r="E49" i="54"/>
  <c r="D49" i="54"/>
  <c r="G46" i="54"/>
  <c r="F46" i="54"/>
  <c r="E46" i="54"/>
  <c r="D46" i="54"/>
  <c r="G45" i="54"/>
  <c r="F45" i="54"/>
  <c r="E45" i="54"/>
  <c r="D45" i="54"/>
  <c r="G44" i="54"/>
  <c r="F44" i="54"/>
  <c r="E44" i="54"/>
  <c r="D44" i="54"/>
  <c r="G41" i="54"/>
  <c r="F41" i="54"/>
  <c r="E41" i="54"/>
  <c r="D41" i="54"/>
  <c r="G40" i="54"/>
  <c r="F40" i="54"/>
  <c r="E40" i="54"/>
  <c r="D40" i="54"/>
  <c r="G39" i="54"/>
  <c r="F39" i="54"/>
  <c r="E39" i="54"/>
  <c r="D39" i="54"/>
  <c r="G36" i="54"/>
  <c r="F36" i="54"/>
  <c r="E36" i="54"/>
  <c r="D36" i="54"/>
  <c r="G35" i="54"/>
  <c r="F35" i="54"/>
  <c r="E35" i="54"/>
  <c r="D35" i="54"/>
  <c r="G34" i="54"/>
  <c r="F34" i="54"/>
  <c r="E34" i="54"/>
  <c r="D34" i="54"/>
  <c r="G31" i="54"/>
  <c r="F31" i="54"/>
  <c r="E31" i="54"/>
  <c r="D31" i="54"/>
  <c r="G30" i="54"/>
  <c r="F30" i="54"/>
  <c r="E30" i="54"/>
  <c r="D30" i="54"/>
  <c r="G29" i="54"/>
  <c r="F29" i="54"/>
  <c r="E29" i="54"/>
  <c r="D29" i="54"/>
  <c r="G28" i="54"/>
  <c r="F28" i="54"/>
  <c r="E28" i="54"/>
  <c r="D28" i="54"/>
  <c r="F27" i="54"/>
  <c r="E27" i="54"/>
  <c r="D27" i="54"/>
  <c r="G24" i="54"/>
  <c r="F24" i="54"/>
  <c r="E24" i="54"/>
  <c r="D24" i="54"/>
  <c r="G23" i="54"/>
  <c r="F23" i="54"/>
  <c r="E23" i="54"/>
  <c r="D23" i="54"/>
  <c r="G22" i="54"/>
  <c r="F22" i="54"/>
  <c r="E22" i="54"/>
  <c r="D22" i="54"/>
  <c r="G21" i="54"/>
  <c r="F21" i="54"/>
  <c r="E21" i="54"/>
  <c r="D21" i="54"/>
  <c r="F20" i="54"/>
  <c r="E20" i="54"/>
  <c r="D20" i="54"/>
  <c r="I10" i="54"/>
  <c r="F96" i="53"/>
  <c r="G92" i="53"/>
  <c r="F92" i="53"/>
  <c r="E92" i="53"/>
  <c r="D92" i="53"/>
  <c r="G91" i="53"/>
  <c r="F91" i="53"/>
  <c r="E91" i="53"/>
  <c r="D91" i="53"/>
  <c r="G90" i="53"/>
  <c r="F90" i="53"/>
  <c r="E90" i="53"/>
  <c r="D90" i="53"/>
  <c r="G89" i="53"/>
  <c r="F89" i="53"/>
  <c r="E89" i="53"/>
  <c r="D89" i="53"/>
  <c r="G86" i="53"/>
  <c r="F86" i="53"/>
  <c r="E86" i="53"/>
  <c r="D86" i="53"/>
  <c r="G85" i="53"/>
  <c r="F85" i="53"/>
  <c r="E85" i="53"/>
  <c r="D85" i="53"/>
  <c r="G84" i="53"/>
  <c r="F84" i="53"/>
  <c r="E84" i="53"/>
  <c r="D84" i="53"/>
  <c r="G83" i="53"/>
  <c r="F83" i="53"/>
  <c r="E83" i="53"/>
  <c r="D83" i="53"/>
  <c r="G80" i="53"/>
  <c r="F80" i="53"/>
  <c r="E80" i="53"/>
  <c r="D80" i="53"/>
  <c r="G79" i="53"/>
  <c r="F79" i="53"/>
  <c r="E79" i="53"/>
  <c r="D79" i="53"/>
  <c r="G78" i="53"/>
  <c r="F78" i="53"/>
  <c r="E78" i="53"/>
  <c r="D78" i="53"/>
  <c r="G77" i="53"/>
  <c r="F77" i="53"/>
  <c r="E77" i="53"/>
  <c r="D77" i="53"/>
  <c r="G74" i="53"/>
  <c r="F74" i="53"/>
  <c r="E74" i="53"/>
  <c r="D74" i="53"/>
  <c r="G73" i="53"/>
  <c r="F73" i="53"/>
  <c r="E73" i="53"/>
  <c r="D73" i="53"/>
  <c r="G72" i="53"/>
  <c r="F72" i="53"/>
  <c r="E72" i="53"/>
  <c r="D72" i="53"/>
  <c r="G71" i="53"/>
  <c r="F71" i="53"/>
  <c r="E71" i="53"/>
  <c r="D71" i="53"/>
  <c r="G70" i="53"/>
  <c r="F70" i="53"/>
  <c r="E70" i="53"/>
  <c r="D70" i="53"/>
  <c r="G66" i="53"/>
  <c r="F66" i="53"/>
  <c r="E66" i="53"/>
  <c r="D66" i="53"/>
  <c r="G65" i="53"/>
  <c r="F65" i="53"/>
  <c r="E65" i="53"/>
  <c r="D65" i="53"/>
  <c r="G64" i="53"/>
  <c r="F64" i="53"/>
  <c r="E64" i="53"/>
  <c r="D64" i="53"/>
  <c r="G63" i="53"/>
  <c r="F63" i="53"/>
  <c r="E63" i="53"/>
  <c r="D63" i="53"/>
  <c r="G60" i="53"/>
  <c r="F60" i="53"/>
  <c r="E60" i="53"/>
  <c r="D60" i="53"/>
  <c r="G59" i="53"/>
  <c r="F59" i="53"/>
  <c r="E59" i="53"/>
  <c r="D59" i="53"/>
  <c r="G56" i="53"/>
  <c r="F56" i="53"/>
  <c r="E56" i="53"/>
  <c r="D56" i="53"/>
  <c r="G55" i="53"/>
  <c r="F55" i="53"/>
  <c r="E55" i="53"/>
  <c r="D55" i="53"/>
  <c r="G54" i="53"/>
  <c r="F54" i="53"/>
  <c r="E54" i="53"/>
  <c r="D54" i="53"/>
  <c r="G51" i="53"/>
  <c r="F51" i="53"/>
  <c r="E51" i="53"/>
  <c r="D51" i="53"/>
  <c r="G50" i="53"/>
  <c r="F50" i="53"/>
  <c r="E50" i="53"/>
  <c r="D50" i="53"/>
  <c r="G49" i="53"/>
  <c r="F49" i="53"/>
  <c r="E49" i="53"/>
  <c r="D49" i="53"/>
  <c r="G46" i="53"/>
  <c r="F46" i="53"/>
  <c r="E46" i="53"/>
  <c r="D46" i="53"/>
  <c r="G45" i="53"/>
  <c r="F45" i="53"/>
  <c r="E45" i="53"/>
  <c r="D45" i="53"/>
  <c r="G44" i="53"/>
  <c r="F44" i="53"/>
  <c r="E44" i="53"/>
  <c r="D44" i="53"/>
  <c r="G41" i="53"/>
  <c r="F41" i="53"/>
  <c r="E41" i="53"/>
  <c r="D41" i="53"/>
  <c r="G40" i="53"/>
  <c r="F40" i="53"/>
  <c r="E40" i="53"/>
  <c r="D40" i="53"/>
  <c r="G39" i="53"/>
  <c r="F39" i="53"/>
  <c r="E39" i="53"/>
  <c r="D39" i="53"/>
  <c r="G36" i="53"/>
  <c r="F36" i="53"/>
  <c r="E36" i="53"/>
  <c r="D36" i="53"/>
  <c r="G35" i="53"/>
  <c r="F35" i="53"/>
  <c r="E35" i="53"/>
  <c r="D35" i="53"/>
  <c r="G34" i="53"/>
  <c r="F34" i="53"/>
  <c r="E34" i="53"/>
  <c r="D34" i="53"/>
  <c r="G31" i="53"/>
  <c r="F31" i="53"/>
  <c r="E31" i="53"/>
  <c r="D31" i="53"/>
  <c r="G30" i="53"/>
  <c r="F30" i="53"/>
  <c r="E30" i="53"/>
  <c r="D30" i="53"/>
  <c r="G29" i="53"/>
  <c r="F29" i="53"/>
  <c r="E29" i="53"/>
  <c r="D29" i="53"/>
  <c r="G28" i="53"/>
  <c r="F28" i="53"/>
  <c r="E28" i="53"/>
  <c r="D28" i="53"/>
  <c r="F27" i="53"/>
  <c r="E27" i="53"/>
  <c r="D27" i="53"/>
  <c r="G24" i="53"/>
  <c r="F24" i="53"/>
  <c r="E24" i="53"/>
  <c r="D24" i="53"/>
  <c r="G23" i="53"/>
  <c r="F23" i="53"/>
  <c r="E23" i="53"/>
  <c r="D23" i="53"/>
  <c r="G22" i="53"/>
  <c r="F22" i="53"/>
  <c r="E22" i="53"/>
  <c r="D22" i="53"/>
  <c r="G21" i="53"/>
  <c r="F21" i="53"/>
  <c r="E21" i="53"/>
  <c r="D21" i="53"/>
  <c r="F20" i="53"/>
  <c r="E20" i="53"/>
  <c r="D20" i="53"/>
  <c r="I10" i="53"/>
  <c r="F96" i="52"/>
  <c r="G92" i="52"/>
  <c r="F92" i="52"/>
  <c r="E92" i="52"/>
  <c r="D92" i="52"/>
  <c r="G91" i="52"/>
  <c r="F91" i="52"/>
  <c r="E91" i="52"/>
  <c r="D91" i="52"/>
  <c r="G90" i="52"/>
  <c r="F90" i="52"/>
  <c r="E90" i="52"/>
  <c r="D90" i="52"/>
  <c r="G89" i="52"/>
  <c r="F89" i="52"/>
  <c r="E89" i="52"/>
  <c r="D89" i="52"/>
  <c r="G86" i="52"/>
  <c r="F86" i="52"/>
  <c r="E86" i="52"/>
  <c r="D86" i="52"/>
  <c r="G85" i="52"/>
  <c r="F85" i="52"/>
  <c r="E85" i="52"/>
  <c r="D85" i="52"/>
  <c r="G84" i="52"/>
  <c r="F84" i="52"/>
  <c r="E84" i="52"/>
  <c r="D84" i="52"/>
  <c r="G83" i="52"/>
  <c r="F83" i="52"/>
  <c r="E83" i="52"/>
  <c r="D83" i="52"/>
  <c r="G80" i="52"/>
  <c r="F80" i="52"/>
  <c r="E80" i="52"/>
  <c r="D80" i="52"/>
  <c r="G79" i="52"/>
  <c r="F79" i="52"/>
  <c r="E79" i="52"/>
  <c r="D79" i="52"/>
  <c r="G78" i="52"/>
  <c r="F78" i="52"/>
  <c r="E78" i="52"/>
  <c r="D78" i="52"/>
  <c r="G77" i="52"/>
  <c r="F77" i="52"/>
  <c r="E77" i="52"/>
  <c r="D77" i="52"/>
  <c r="G74" i="52"/>
  <c r="F74" i="52"/>
  <c r="E74" i="52"/>
  <c r="D74" i="52"/>
  <c r="G73" i="52"/>
  <c r="F73" i="52"/>
  <c r="E73" i="52"/>
  <c r="D73" i="52"/>
  <c r="G72" i="52"/>
  <c r="F72" i="52"/>
  <c r="E72" i="52"/>
  <c r="D72" i="52"/>
  <c r="G71" i="52"/>
  <c r="F71" i="52"/>
  <c r="E71" i="52"/>
  <c r="D71" i="52"/>
  <c r="G70" i="52"/>
  <c r="F70" i="52"/>
  <c r="E70" i="52"/>
  <c r="D70" i="52"/>
  <c r="G66" i="52"/>
  <c r="F66" i="52"/>
  <c r="E66" i="52"/>
  <c r="D66" i="52"/>
  <c r="G65" i="52"/>
  <c r="F65" i="52"/>
  <c r="E65" i="52"/>
  <c r="D65" i="52"/>
  <c r="G64" i="52"/>
  <c r="F64" i="52"/>
  <c r="E64" i="52"/>
  <c r="D64" i="52"/>
  <c r="G63" i="52"/>
  <c r="F63" i="52"/>
  <c r="E63" i="52"/>
  <c r="D63" i="52"/>
  <c r="G60" i="52"/>
  <c r="F60" i="52"/>
  <c r="E60" i="52"/>
  <c r="D60" i="52"/>
  <c r="G59" i="52"/>
  <c r="F59" i="52"/>
  <c r="E59" i="52"/>
  <c r="D59" i="52"/>
  <c r="G56" i="52"/>
  <c r="F56" i="52"/>
  <c r="E56" i="52"/>
  <c r="D56" i="52"/>
  <c r="G55" i="52"/>
  <c r="F55" i="52"/>
  <c r="E55" i="52"/>
  <c r="D55" i="52"/>
  <c r="G54" i="52"/>
  <c r="F54" i="52"/>
  <c r="E54" i="52"/>
  <c r="D54" i="52"/>
  <c r="G51" i="52"/>
  <c r="F51" i="52"/>
  <c r="E51" i="52"/>
  <c r="D51" i="52"/>
  <c r="G50" i="52"/>
  <c r="F50" i="52"/>
  <c r="E50" i="52"/>
  <c r="D50" i="52"/>
  <c r="G49" i="52"/>
  <c r="F49" i="52"/>
  <c r="E49" i="52"/>
  <c r="D49" i="52"/>
  <c r="G46" i="52"/>
  <c r="F46" i="52"/>
  <c r="E46" i="52"/>
  <c r="D46" i="52"/>
  <c r="G45" i="52"/>
  <c r="F45" i="52"/>
  <c r="E45" i="52"/>
  <c r="D45" i="52"/>
  <c r="G44" i="52"/>
  <c r="F44" i="52"/>
  <c r="E44" i="52"/>
  <c r="D44" i="52"/>
  <c r="G41" i="52"/>
  <c r="F41" i="52"/>
  <c r="E41" i="52"/>
  <c r="D41" i="52"/>
  <c r="G40" i="52"/>
  <c r="F40" i="52"/>
  <c r="E40" i="52"/>
  <c r="D40" i="52"/>
  <c r="G39" i="52"/>
  <c r="F39" i="52"/>
  <c r="E39" i="52"/>
  <c r="D39" i="52"/>
  <c r="G36" i="52"/>
  <c r="F36" i="52"/>
  <c r="E36" i="52"/>
  <c r="D36" i="52"/>
  <c r="G35" i="52"/>
  <c r="F35" i="52"/>
  <c r="E35" i="52"/>
  <c r="D35" i="52"/>
  <c r="G34" i="52"/>
  <c r="F34" i="52"/>
  <c r="E34" i="52"/>
  <c r="D34" i="52"/>
  <c r="G31" i="52"/>
  <c r="F31" i="52"/>
  <c r="E31" i="52"/>
  <c r="D31" i="52"/>
  <c r="G30" i="52"/>
  <c r="F30" i="52"/>
  <c r="E30" i="52"/>
  <c r="D30" i="52"/>
  <c r="G29" i="52"/>
  <c r="F29" i="52"/>
  <c r="E29" i="52"/>
  <c r="D29" i="52"/>
  <c r="G28" i="52"/>
  <c r="F28" i="52"/>
  <c r="E28" i="52"/>
  <c r="D28" i="52"/>
  <c r="G27" i="52"/>
  <c r="F27" i="52"/>
  <c r="E27" i="52"/>
  <c r="D27" i="52"/>
  <c r="G24" i="52"/>
  <c r="F24" i="52"/>
  <c r="E24" i="52"/>
  <c r="D24" i="52"/>
  <c r="G23" i="52"/>
  <c r="F23" i="52"/>
  <c r="E23" i="52"/>
  <c r="D23" i="52"/>
  <c r="G22" i="52"/>
  <c r="F22" i="52"/>
  <c r="E22" i="52"/>
  <c r="D22" i="52"/>
  <c r="G21" i="52"/>
  <c r="F21" i="52"/>
  <c r="E21" i="52"/>
  <c r="D21" i="52"/>
  <c r="F20" i="52"/>
  <c r="E20" i="52"/>
  <c r="D20" i="52"/>
  <c r="I18" i="52"/>
  <c r="I10" i="52"/>
  <c r="F96" i="51"/>
  <c r="G92" i="51"/>
  <c r="F92" i="51"/>
  <c r="E92" i="51"/>
  <c r="D92" i="51"/>
  <c r="G91" i="51"/>
  <c r="F91" i="51"/>
  <c r="E91" i="51"/>
  <c r="D91" i="51"/>
  <c r="G90" i="51"/>
  <c r="F90" i="51"/>
  <c r="E90" i="51"/>
  <c r="D90" i="51"/>
  <c r="G89" i="51"/>
  <c r="F89" i="51"/>
  <c r="E89" i="51"/>
  <c r="D89" i="51"/>
  <c r="G86" i="51"/>
  <c r="F86" i="51"/>
  <c r="E86" i="51"/>
  <c r="D86" i="51"/>
  <c r="G85" i="51"/>
  <c r="F85" i="51"/>
  <c r="E85" i="51"/>
  <c r="D85" i="51"/>
  <c r="G84" i="51"/>
  <c r="F84" i="51"/>
  <c r="E84" i="51"/>
  <c r="D84" i="51"/>
  <c r="G83" i="51"/>
  <c r="F83" i="51"/>
  <c r="E83" i="51"/>
  <c r="D83" i="51"/>
  <c r="G80" i="51"/>
  <c r="F80" i="51"/>
  <c r="E80" i="51"/>
  <c r="D80" i="51"/>
  <c r="G79" i="51"/>
  <c r="F79" i="51"/>
  <c r="E79" i="51"/>
  <c r="D79" i="51"/>
  <c r="G78" i="51"/>
  <c r="F78" i="51"/>
  <c r="E78" i="51"/>
  <c r="D78" i="51"/>
  <c r="G77" i="51"/>
  <c r="F77" i="51"/>
  <c r="E77" i="51"/>
  <c r="D77" i="51"/>
  <c r="G74" i="51"/>
  <c r="F74" i="51"/>
  <c r="E74" i="51"/>
  <c r="D74" i="51"/>
  <c r="G73" i="51"/>
  <c r="F73" i="51"/>
  <c r="E73" i="51"/>
  <c r="D73" i="51"/>
  <c r="G72" i="51"/>
  <c r="F72" i="51"/>
  <c r="E72" i="51"/>
  <c r="D72" i="51"/>
  <c r="G71" i="51"/>
  <c r="F71" i="51"/>
  <c r="E71" i="51"/>
  <c r="D71" i="51"/>
  <c r="G70" i="51"/>
  <c r="F70" i="51"/>
  <c r="E70" i="51"/>
  <c r="D70" i="51"/>
  <c r="G66" i="51"/>
  <c r="F66" i="51"/>
  <c r="E66" i="51"/>
  <c r="D66" i="51"/>
  <c r="G65" i="51"/>
  <c r="F65" i="51"/>
  <c r="E65" i="51"/>
  <c r="D65" i="51"/>
  <c r="G64" i="51"/>
  <c r="F64" i="51"/>
  <c r="E64" i="51"/>
  <c r="D64" i="51"/>
  <c r="G63" i="51"/>
  <c r="F63" i="51"/>
  <c r="E63" i="51"/>
  <c r="D63" i="51"/>
  <c r="G60" i="51"/>
  <c r="F60" i="51"/>
  <c r="E60" i="51"/>
  <c r="D60" i="51"/>
  <c r="G59" i="51"/>
  <c r="F59" i="51"/>
  <c r="E59" i="51"/>
  <c r="D59" i="51"/>
  <c r="G56" i="51"/>
  <c r="F56" i="51"/>
  <c r="E56" i="51"/>
  <c r="D56" i="51"/>
  <c r="G55" i="51"/>
  <c r="F55" i="51"/>
  <c r="E55" i="51"/>
  <c r="D55" i="51"/>
  <c r="G54" i="51"/>
  <c r="F54" i="51"/>
  <c r="E54" i="51"/>
  <c r="D54" i="51"/>
  <c r="G51" i="51"/>
  <c r="F51" i="51"/>
  <c r="E51" i="51"/>
  <c r="D51" i="51"/>
  <c r="G50" i="51"/>
  <c r="F50" i="51"/>
  <c r="E50" i="51"/>
  <c r="D50" i="51"/>
  <c r="G49" i="51"/>
  <c r="F49" i="51"/>
  <c r="E49" i="51"/>
  <c r="D49" i="51"/>
  <c r="G46" i="51"/>
  <c r="F46" i="51"/>
  <c r="E46" i="51"/>
  <c r="D46" i="51"/>
  <c r="G45" i="51"/>
  <c r="F45" i="51"/>
  <c r="E45" i="51"/>
  <c r="D45" i="51"/>
  <c r="G44" i="51"/>
  <c r="F44" i="51"/>
  <c r="E44" i="51"/>
  <c r="D44" i="51"/>
  <c r="G41" i="51"/>
  <c r="F41" i="51"/>
  <c r="E41" i="51"/>
  <c r="D41" i="51"/>
  <c r="G40" i="51"/>
  <c r="F40" i="51"/>
  <c r="E40" i="51"/>
  <c r="D40" i="51"/>
  <c r="G39" i="51"/>
  <c r="F39" i="51"/>
  <c r="E39" i="51"/>
  <c r="D39" i="51"/>
  <c r="G36" i="51"/>
  <c r="F36" i="51"/>
  <c r="E36" i="51"/>
  <c r="D36" i="51"/>
  <c r="G35" i="51"/>
  <c r="F35" i="51"/>
  <c r="E35" i="51"/>
  <c r="D35" i="51"/>
  <c r="G34" i="51"/>
  <c r="F34" i="51"/>
  <c r="E34" i="51"/>
  <c r="D34" i="51"/>
  <c r="G31" i="51"/>
  <c r="F31" i="51"/>
  <c r="D31" i="51"/>
  <c r="G30" i="51"/>
  <c r="F30" i="51"/>
  <c r="E30" i="51"/>
  <c r="D30" i="51"/>
  <c r="G29" i="51"/>
  <c r="F29" i="51"/>
  <c r="E29" i="51"/>
  <c r="D29" i="51"/>
  <c r="G28" i="51"/>
  <c r="F28" i="51"/>
  <c r="E28" i="51"/>
  <c r="D28" i="51"/>
  <c r="F27" i="51"/>
  <c r="E27" i="51"/>
  <c r="D27" i="51"/>
  <c r="G24" i="51"/>
  <c r="F24" i="51"/>
  <c r="E24" i="51"/>
  <c r="D24" i="51"/>
  <c r="G23" i="51"/>
  <c r="F23" i="51"/>
  <c r="E23" i="51"/>
  <c r="D23" i="51"/>
  <c r="G22" i="51"/>
  <c r="F22" i="51"/>
  <c r="E22" i="51"/>
  <c r="D22" i="51"/>
  <c r="G21" i="51"/>
  <c r="F21" i="51"/>
  <c r="E21" i="51"/>
  <c r="D21" i="51"/>
  <c r="F20" i="51"/>
  <c r="E20" i="51"/>
  <c r="D20" i="51"/>
  <c r="I18" i="51"/>
  <c r="I10" i="51"/>
  <c r="F96" i="50"/>
  <c r="G92" i="50"/>
  <c r="F92" i="50"/>
  <c r="E92" i="50"/>
  <c r="D92" i="50"/>
  <c r="G91" i="50"/>
  <c r="F91" i="50"/>
  <c r="E91" i="50"/>
  <c r="D91" i="50"/>
  <c r="G90" i="50"/>
  <c r="F90" i="50"/>
  <c r="E90" i="50"/>
  <c r="D90" i="50"/>
  <c r="G89" i="50"/>
  <c r="F89" i="50"/>
  <c r="E89" i="50"/>
  <c r="D89" i="50"/>
  <c r="G86" i="50"/>
  <c r="F86" i="50"/>
  <c r="E86" i="50"/>
  <c r="D86" i="50"/>
  <c r="G85" i="50"/>
  <c r="F85" i="50"/>
  <c r="E85" i="50"/>
  <c r="D85" i="50"/>
  <c r="G84" i="50"/>
  <c r="F84" i="50"/>
  <c r="E84" i="50"/>
  <c r="D84" i="50"/>
  <c r="G83" i="50"/>
  <c r="F83" i="50"/>
  <c r="E83" i="50"/>
  <c r="D83" i="50"/>
  <c r="G80" i="50"/>
  <c r="F80" i="50"/>
  <c r="E80" i="50"/>
  <c r="D80" i="50"/>
  <c r="G79" i="50"/>
  <c r="F79" i="50"/>
  <c r="E79" i="50"/>
  <c r="D79" i="50"/>
  <c r="G78" i="50"/>
  <c r="F78" i="50"/>
  <c r="E78" i="50"/>
  <c r="D78" i="50"/>
  <c r="G77" i="50"/>
  <c r="F77" i="50"/>
  <c r="E77" i="50"/>
  <c r="D77" i="50"/>
  <c r="G74" i="50"/>
  <c r="F74" i="50"/>
  <c r="E74" i="50"/>
  <c r="D74" i="50"/>
  <c r="G73" i="50"/>
  <c r="F73" i="50"/>
  <c r="E73" i="50"/>
  <c r="D73" i="50"/>
  <c r="G72" i="50"/>
  <c r="F72" i="50"/>
  <c r="E72" i="50"/>
  <c r="D72" i="50"/>
  <c r="G71" i="50"/>
  <c r="F71" i="50"/>
  <c r="E71" i="50"/>
  <c r="D71" i="50"/>
  <c r="G70" i="50"/>
  <c r="F70" i="50"/>
  <c r="E70" i="50"/>
  <c r="D70" i="50"/>
  <c r="G66" i="50"/>
  <c r="F66" i="50"/>
  <c r="E66" i="50"/>
  <c r="D66" i="50"/>
  <c r="G65" i="50"/>
  <c r="F65" i="50"/>
  <c r="E65" i="50"/>
  <c r="D65" i="50"/>
  <c r="G64" i="50"/>
  <c r="F64" i="50"/>
  <c r="E64" i="50"/>
  <c r="D64" i="50"/>
  <c r="G63" i="50"/>
  <c r="F63" i="50"/>
  <c r="E63" i="50"/>
  <c r="D63" i="50"/>
  <c r="G60" i="50"/>
  <c r="F60" i="50"/>
  <c r="E60" i="50"/>
  <c r="D60" i="50"/>
  <c r="G59" i="50"/>
  <c r="F59" i="50"/>
  <c r="E59" i="50"/>
  <c r="D59" i="50"/>
  <c r="G56" i="50"/>
  <c r="F56" i="50"/>
  <c r="E56" i="50"/>
  <c r="D56" i="50"/>
  <c r="G55" i="50"/>
  <c r="F55" i="50"/>
  <c r="E55" i="50"/>
  <c r="D55" i="50"/>
  <c r="G54" i="50"/>
  <c r="F54" i="50"/>
  <c r="E54" i="50"/>
  <c r="D54" i="50"/>
  <c r="G51" i="50"/>
  <c r="F51" i="50"/>
  <c r="E51" i="50"/>
  <c r="D51" i="50"/>
  <c r="G50" i="50"/>
  <c r="F50" i="50"/>
  <c r="E50" i="50"/>
  <c r="D50" i="50"/>
  <c r="G49" i="50"/>
  <c r="F49" i="50"/>
  <c r="E49" i="50"/>
  <c r="D49" i="50"/>
  <c r="G46" i="50"/>
  <c r="F46" i="50"/>
  <c r="E46" i="50"/>
  <c r="D46" i="50"/>
  <c r="G45" i="50"/>
  <c r="F45" i="50"/>
  <c r="E45" i="50"/>
  <c r="D45" i="50"/>
  <c r="G44" i="50"/>
  <c r="F44" i="50"/>
  <c r="E44" i="50"/>
  <c r="D44" i="50"/>
  <c r="G41" i="50"/>
  <c r="F41" i="50"/>
  <c r="E41" i="50"/>
  <c r="D41" i="50"/>
  <c r="G40" i="50"/>
  <c r="F40" i="50"/>
  <c r="E40" i="50"/>
  <c r="D40" i="50"/>
  <c r="G39" i="50"/>
  <c r="F39" i="50"/>
  <c r="E39" i="50"/>
  <c r="D39" i="50"/>
  <c r="G36" i="50"/>
  <c r="F36" i="50"/>
  <c r="E36" i="50"/>
  <c r="D36" i="50"/>
  <c r="G35" i="50"/>
  <c r="F35" i="50"/>
  <c r="E35" i="50"/>
  <c r="D35" i="50"/>
  <c r="G34" i="50"/>
  <c r="F34" i="50"/>
  <c r="E34" i="50"/>
  <c r="D34" i="50"/>
  <c r="G31" i="50"/>
  <c r="F31" i="50"/>
  <c r="D31" i="50"/>
  <c r="G30" i="50"/>
  <c r="F30" i="50"/>
  <c r="E30" i="50"/>
  <c r="D30" i="50"/>
  <c r="G29" i="50"/>
  <c r="F29" i="50"/>
  <c r="E29" i="50"/>
  <c r="D29" i="50"/>
  <c r="G28" i="50"/>
  <c r="F28" i="50"/>
  <c r="E28" i="50"/>
  <c r="D28" i="50"/>
  <c r="F27" i="50"/>
  <c r="E27" i="50"/>
  <c r="D27" i="50"/>
  <c r="G24" i="50"/>
  <c r="F24" i="50"/>
  <c r="E24" i="50"/>
  <c r="D24" i="50"/>
  <c r="G23" i="50"/>
  <c r="F23" i="50"/>
  <c r="E23" i="50"/>
  <c r="D23" i="50"/>
  <c r="G22" i="50"/>
  <c r="F22" i="50"/>
  <c r="E22" i="50"/>
  <c r="D22" i="50"/>
  <c r="G21" i="50"/>
  <c r="F21" i="50"/>
  <c r="E21" i="50"/>
  <c r="D21" i="50"/>
  <c r="F20" i="50"/>
  <c r="E20" i="50"/>
  <c r="D20" i="50"/>
  <c r="I10" i="50"/>
  <c r="F96" i="49"/>
  <c r="G92" i="49"/>
  <c r="F92" i="49"/>
  <c r="E92" i="49"/>
  <c r="D92" i="49"/>
  <c r="G91" i="49"/>
  <c r="F91" i="49"/>
  <c r="E91" i="49"/>
  <c r="D91" i="49"/>
  <c r="G90" i="49"/>
  <c r="F90" i="49"/>
  <c r="E90" i="49"/>
  <c r="D90" i="49"/>
  <c r="G89" i="49"/>
  <c r="F89" i="49"/>
  <c r="E89" i="49"/>
  <c r="D89" i="49"/>
  <c r="G86" i="49"/>
  <c r="F86" i="49"/>
  <c r="E86" i="49"/>
  <c r="D86" i="49"/>
  <c r="G85" i="49"/>
  <c r="F85" i="49"/>
  <c r="E85" i="49"/>
  <c r="D85" i="49"/>
  <c r="G84" i="49"/>
  <c r="F84" i="49"/>
  <c r="E84" i="49"/>
  <c r="D84" i="49"/>
  <c r="G83" i="49"/>
  <c r="F83" i="49"/>
  <c r="E83" i="49"/>
  <c r="D83" i="49"/>
  <c r="G80" i="49"/>
  <c r="F80" i="49"/>
  <c r="E80" i="49"/>
  <c r="D80" i="49"/>
  <c r="G79" i="49"/>
  <c r="F79" i="49"/>
  <c r="E79" i="49"/>
  <c r="D79" i="49"/>
  <c r="G78" i="49"/>
  <c r="F78" i="49"/>
  <c r="E78" i="49"/>
  <c r="D78" i="49"/>
  <c r="G77" i="49"/>
  <c r="F77" i="49"/>
  <c r="E77" i="49"/>
  <c r="D77" i="49"/>
  <c r="G74" i="49"/>
  <c r="F74" i="49"/>
  <c r="E74" i="49"/>
  <c r="D74" i="49"/>
  <c r="G73" i="49"/>
  <c r="F73" i="49"/>
  <c r="E73" i="49"/>
  <c r="D73" i="49"/>
  <c r="G72" i="49"/>
  <c r="F72" i="49"/>
  <c r="E72" i="49"/>
  <c r="D72" i="49"/>
  <c r="G71" i="49"/>
  <c r="F71" i="49"/>
  <c r="E71" i="49"/>
  <c r="D71" i="49"/>
  <c r="G70" i="49"/>
  <c r="F70" i="49"/>
  <c r="E70" i="49"/>
  <c r="D70" i="49"/>
  <c r="G66" i="49"/>
  <c r="F66" i="49"/>
  <c r="E66" i="49"/>
  <c r="D66" i="49"/>
  <c r="G65" i="49"/>
  <c r="F65" i="49"/>
  <c r="E65" i="49"/>
  <c r="D65" i="49"/>
  <c r="G64" i="49"/>
  <c r="F64" i="49"/>
  <c r="E64" i="49"/>
  <c r="D64" i="49"/>
  <c r="G63" i="49"/>
  <c r="F63" i="49"/>
  <c r="E63" i="49"/>
  <c r="D63" i="49"/>
  <c r="G60" i="49"/>
  <c r="F60" i="49"/>
  <c r="E60" i="49"/>
  <c r="D60" i="49"/>
  <c r="G59" i="49"/>
  <c r="F59" i="49"/>
  <c r="E59" i="49"/>
  <c r="D59" i="49"/>
  <c r="G56" i="49"/>
  <c r="F56" i="49"/>
  <c r="E56" i="49"/>
  <c r="D56" i="49"/>
  <c r="G55" i="49"/>
  <c r="F55" i="49"/>
  <c r="E55" i="49"/>
  <c r="D55" i="49"/>
  <c r="G54" i="49"/>
  <c r="F54" i="49"/>
  <c r="E54" i="49"/>
  <c r="D54" i="49"/>
  <c r="G51" i="49"/>
  <c r="F51" i="49"/>
  <c r="E51" i="49"/>
  <c r="D51" i="49"/>
  <c r="G50" i="49"/>
  <c r="F50" i="49"/>
  <c r="E50" i="49"/>
  <c r="D50" i="49"/>
  <c r="G49" i="49"/>
  <c r="F49" i="49"/>
  <c r="E49" i="49"/>
  <c r="D49" i="49"/>
  <c r="G46" i="49"/>
  <c r="F46" i="49"/>
  <c r="E46" i="49"/>
  <c r="D46" i="49"/>
  <c r="G45" i="49"/>
  <c r="F45" i="49"/>
  <c r="E45" i="49"/>
  <c r="D45" i="49"/>
  <c r="G44" i="49"/>
  <c r="F44" i="49"/>
  <c r="E44" i="49"/>
  <c r="D44" i="49"/>
  <c r="G41" i="49"/>
  <c r="F41" i="49"/>
  <c r="E41" i="49"/>
  <c r="D41" i="49"/>
  <c r="G40" i="49"/>
  <c r="F40" i="49"/>
  <c r="E40" i="49"/>
  <c r="D40" i="49"/>
  <c r="G39" i="49"/>
  <c r="F39" i="49"/>
  <c r="E39" i="49"/>
  <c r="D39" i="49"/>
  <c r="G36" i="49"/>
  <c r="F36" i="49"/>
  <c r="E36" i="49"/>
  <c r="D36" i="49"/>
  <c r="G35" i="49"/>
  <c r="F35" i="49"/>
  <c r="E35" i="49"/>
  <c r="D35" i="49"/>
  <c r="G34" i="49"/>
  <c r="F34" i="49"/>
  <c r="E34" i="49"/>
  <c r="D34" i="49"/>
  <c r="G31" i="49"/>
  <c r="F31" i="49"/>
  <c r="D31" i="49"/>
  <c r="G30" i="49"/>
  <c r="F30" i="49"/>
  <c r="E30" i="49"/>
  <c r="D30" i="49"/>
  <c r="G29" i="49"/>
  <c r="F29" i="49"/>
  <c r="E29" i="49"/>
  <c r="D29" i="49"/>
  <c r="G28" i="49"/>
  <c r="F28" i="49"/>
  <c r="E28" i="49"/>
  <c r="D28" i="49"/>
  <c r="F27" i="49"/>
  <c r="E27" i="49"/>
  <c r="D27" i="49"/>
  <c r="G24" i="49"/>
  <c r="F24" i="49"/>
  <c r="E24" i="49"/>
  <c r="D24" i="49"/>
  <c r="G23" i="49"/>
  <c r="F23" i="49"/>
  <c r="E23" i="49"/>
  <c r="D23" i="49"/>
  <c r="G22" i="49"/>
  <c r="F22" i="49"/>
  <c r="E22" i="49"/>
  <c r="D22" i="49"/>
  <c r="G21" i="49"/>
  <c r="F21" i="49"/>
  <c r="E21" i="49"/>
  <c r="D21" i="49"/>
  <c r="F20" i="49"/>
  <c r="E20" i="49"/>
  <c r="D20" i="49"/>
  <c r="I18" i="49"/>
  <c r="I10" i="49"/>
  <c r="D96" i="49"/>
  <c r="F96" i="48"/>
  <c r="G92" i="48"/>
  <c r="F92" i="48"/>
  <c r="E92" i="48"/>
  <c r="D92" i="48"/>
  <c r="G91" i="48"/>
  <c r="F91" i="48"/>
  <c r="E91" i="48"/>
  <c r="D91" i="48"/>
  <c r="G90" i="48"/>
  <c r="F90" i="48"/>
  <c r="E90" i="48"/>
  <c r="D90" i="48"/>
  <c r="G89" i="48"/>
  <c r="F89" i="48"/>
  <c r="E89" i="48"/>
  <c r="D89" i="48"/>
  <c r="G86" i="48"/>
  <c r="F86" i="48"/>
  <c r="E86" i="48"/>
  <c r="D86" i="48"/>
  <c r="G85" i="48"/>
  <c r="F85" i="48"/>
  <c r="E85" i="48"/>
  <c r="D85" i="48"/>
  <c r="G84" i="48"/>
  <c r="F84" i="48"/>
  <c r="E84" i="48"/>
  <c r="D84" i="48"/>
  <c r="G83" i="48"/>
  <c r="F83" i="48"/>
  <c r="E83" i="48"/>
  <c r="D83" i="48"/>
  <c r="G80" i="48"/>
  <c r="F80" i="48"/>
  <c r="E80" i="48"/>
  <c r="D80" i="48"/>
  <c r="G79" i="48"/>
  <c r="F79" i="48"/>
  <c r="E79" i="48"/>
  <c r="D79" i="48"/>
  <c r="G78" i="48"/>
  <c r="F78" i="48"/>
  <c r="E78" i="48"/>
  <c r="D78" i="48"/>
  <c r="G77" i="48"/>
  <c r="F77" i="48"/>
  <c r="E77" i="48"/>
  <c r="D77" i="48"/>
  <c r="G74" i="48"/>
  <c r="F74" i="48"/>
  <c r="E74" i="48"/>
  <c r="D74" i="48"/>
  <c r="G73" i="48"/>
  <c r="F73" i="48"/>
  <c r="E73" i="48"/>
  <c r="D73" i="48"/>
  <c r="G72" i="48"/>
  <c r="F72" i="48"/>
  <c r="E72" i="48"/>
  <c r="D72" i="48"/>
  <c r="G71" i="48"/>
  <c r="F71" i="48"/>
  <c r="E71" i="48"/>
  <c r="D71" i="48"/>
  <c r="G70" i="48"/>
  <c r="F70" i="48"/>
  <c r="E70" i="48"/>
  <c r="D70" i="48"/>
  <c r="G66" i="48"/>
  <c r="F66" i="48"/>
  <c r="E66" i="48"/>
  <c r="D66" i="48"/>
  <c r="G65" i="48"/>
  <c r="F65" i="48"/>
  <c r="E65" i="48"/>
  <c r="D65" i="48"/>
  <c r="G64" i="48"/>
  <c r="F64" i="48"/>
  <c r="E64" i="48"/>
  <c r="D64" i="48"/>
  <c r="G63" i="48"/>
  <c r="F63" i="48"/>
  <c r="E63" i="48"/>
  <c r="D63" i="48"/>
  <c r="G60" i="48"/>
  <c r="F60" i="48"/>
  <c r="E60" i="48"/>
  <c r="D60" i="48"/>
  <c r="G59" i="48"/>
  <c r="F59" i="48"/>
  <c r="E59" i="48"/>
  <c r="D59" i="48"/>
  <c r="G56" i="48"/>
  <c r="F56" i="48"/>
  <c r="E56" i="48"/>
  <c r="D56" i="48"/>
  <c r="G55" i="48"/>
  <c r="F55" i="48"/>
  <c r="E55" i="48"/>
  <c r="D55" i="48"/>
  <c r="G54" i="48"/>
  <c r="F54" i="48"/>
  <c r="E54" i="48"/>
  <c r="D54" i="48"/>
  <c r="G51" i="48"/>
  <c r="F51" i="48"/>
  <c r="E51" i="48"/>
  <c r="D51" i="48"/>
  <c r="G50" i="48"/>
  <c r="F50" i="48"/>
  <c r="E50" i="48"/>
  <c r="D50" i="48"/>
  <c r="G49" i="48"/>
  <c r="F49" i="48"/>
  <c r="E49" i="48"/>
  <c r="D49" i="48"/>
  <c r="G46" i="48"/>
  <c r="F46" i="48"/>
  <c r="E46" i="48"/>
  <c r="D46" i="48"/>
  <c r="G45" i="48"/>
  <c r="F45" i="48"/>
  <c r="E45" i="48"/>
  <c r="D45" i="48"/>
  <c r="G44" i="48"/>
  <c r="F44" i="48"/>
  <c r="E44" i="48"/>
  <c r="D44" i="48"/>
  <c r="G41" i="48"/>
  <c r="F41" i="48"/>
  <c r="E41" i="48"/>
  <c r="D41" i="48"/>
  <c r="G40" i="48"/>
  <c r="F40" i="48"/>
  <c r="E40" i="48"/>
  <c r="D40" i="48"/>
  <c r="G39" i="48"/>
  <c r="F39" i="48"/>
  <c r="E39" i="48"/>
  <c r="D39" i="48"/>
  <c r="G36" i="48"/>
  <c r="F36" i="48"/>
  <c r="E36" i="48"/>
  <c r="D36" i="48"/>
  <c r="G35" i="48"/>
  <c r="F35" i="48"/>
  <c r="E35" i="48"/>
  <c r="D35" i="48"/>
  <c r="G34" i="48"/>
  <c r="F34" i="48"/>
  <c r="E34" i="48"/>
  <c r="D34" i="48"/>
  <c r="G31" i="48"/>
  <c r="F31" i="48"/>
  <c r="D31" i="48"/>
  <c r="G30" i="48"/>
  <c r="F30" i="48"/>
  <c r="E30" i="48"/>
  <c r="D30" i="48"/>
  <c r="G29" i="48"/>
  <c r="F29" i="48"/>
  <c r="E29" i="48"/>
  <c r="D29" i="48"/>
  <c r="G28" i="48"/>
  <c r="F28" i="48"/>
  <c r="E28" i="48"/>
  <c r="D28" i="48"/>
  <c r="F27" i="48"/>
  <c r="E27" i="48"/>
  <c r="D27" i="48"/>
  <c r="G24" i="48"/>
  <c r="F24" i="48"/>
  <c r="E24" i="48"/>
  <c r="D24" i="48"/>
  <c r="G23" i="48"/>
  <c r="F23" i="48"/>
  <c r="E23" i="48"/>
  <c r="D23" i="48"/>
  <c r="G22" i="48"/>
  <c r="F22" i="48"/>
  <c r="E22" i="48"/>
  <c r="D22" i="48"/>
  <c r="G21" i="48"/>
  <c r="F21" i="48"/>
  <c r="E21" i="48"/>
  <c r="D21" i="48"/>
  <c r="F20" i="48"/>
  <c r="E20" i="48"/>
  <c r="D20" i="48"/>
  <c r="I10" i="48"/>
  <c r="F96" i="47"/>
  <c r="G92" i="47"/>
  <c r="F92" i="47"/>
  <c r="E92" i="47"/>
  <c r="D92" i="47"/>
  <c r="G91" i="47"/>
  <c r="F91" i="47"/>
  <c r="E91" i="47"/>
  <c r="D91" i="47"/>
  <c r="G90" i="47"/>
  <c r="F90" i="47"/>
  <c r="E90" i="47"/>
  <c r="D90" i="47"/>
  <c r="G89" i="47"/>
  <c r="F89" i="47"/>
  <c r="E89" i="47"/>
  <c r="D89" i="47"/>
  <c r="G86" i="47"/>
  <c r="F86" i="47"/>
  <c r="E86" i="47"/>
  <c r="D86" i="47"/>
  <c r="G85" i="47"/>
  <c r="F85" i="47"/>
  <c r="E85" i="47"/>
  <c r="D85" i="47"/>
  <c r="G84" i="47"/>
  <c r="F84" i="47"/>
  <c r="E84" i="47"/>
  <c r="D84" i="47"/>
  <c r="G83" i="47"/>
  <c r="F83" i="47"/>
  <c r="E83" i="47"/>
  <c r="D83" i="47"/>
  <c r="G80" i="47"/>
  <c r="F80" i="47"/>
  <c r="E80" i="47"/>
  <c r="D80" i="47"/>
  <c r="G79" i="47"/>
  <c r="F79" i="47"/>
  <c r="E79" i="47"/>
  <c r="D79" i="47"/>
  <c r="G78" i="47"/>
  <c r="F78" i="47"/>
  <c r="E78" i="47"/>
  <c r="D78" i="47"/>
  <c r="G77" i="47"/>
  <c r="F77" i="47"/>
  <c r="E77" i="47"/>
  <c r="D77" i="47"/>
  <c r="G74" i="47"/>
  <c r="F74" i="47"/>
  <c r="E74" i="47"/>
  <c r="D74" i="47"/>
  <c r="G73" i="47"/>
  <c r="F73" i="47"/>
  <c r="E73" i="47"/>
  <c r="D73" i="47"/>
  <c r="G72" i="47"/>
  <c r="F72" i="47"/>
  <c r="E72" i="47"/>
  <c r="D72" i="47"/>
  <c r="G71" i="47"/>
  <c r="F71" i="47"/>
  <c r="E71" i="47"/>
  <c r="D71" i="47"/>
  <c r="G70" i="47"/>
  <c r="F70" i="47"/>
  <c r="E70" i="47"/>
  <c r="D70" i="47"/>
  <c r="G66" i="47"/>
  <c r="F66" i="47"/>
  <c r="E66" i="47"/>
  <c r="D66" i="47"/>
  <c r="G65" i="47"/>
  <c r="F65" i="47"/>
  <c r="E65" i="47"/>
  <c r="D65" i="47"/>
  <c r="G64" i="47"/>
  <c r="F64" i="47"/>
  <c r="E64" i="47"/>
  <c r="D64" i="47"/>
  <c r="G63" i="47"/>
  <c r="F63" i="47"/>
  <c r="E63" i="47"/>
  <c r="D63" i="47"/>
  <c r="G60" i="47"/>
  <c r="F60" i="47"/>
  <c r="E60" i="47"/>
  <c r="D60" i="47"/>
  <c r="G59" i="47"/>
  <c r="F59" i="47"/>
  <c r="E59" i="47"/>
  <c r="D59" i="47"/>
  <c r="G56" i="47"/>
  <c r="F56" i="47"/>
  <c r="E56" i="47"/>
  <c r="D56" i="47"/>
  <c r="G55" i="47"/>
  <c r="F55" i="47"/>
  <c r="E55" i="47"/>
  <c r="D55" i="47"/>
  <c r="G54" i="47"/>
  <c r="F54" i="47"/>
  <c r="E54" i="47"/>
  <c r="D54" i="47"/>
  <c r="G51" i="47"/>
  <c r="F51" i="47"/>
  <c r="E51" i="47"/>
  <c r="D51" i="47"/>
  <c r="G50" i="47"/>
  <c r="F50" i="47"/>
  <c r="E50" i="47"/>
  <c r="D50" i="47"/>
  <c r="G49" i="47"/>
  <c r="F49" i="47"/>
  <c r="E49" i="47"/>
  <c r="D49" i="47"/>
  <c r="G46" i="47"/>
  <c r="F46" i="47"/>
  <c r="E46" i="47"/>
  <c r="D46" i="47"/>
  <c r="G45" i="47"/>
  <c r="F45" i="47"/>
  <c r="E45" i="47"/>
  <c r="D45" i="47"/>
  <c r="G44" i="47"/>
  <c r="F44" i="47"/>
  <c r="E44" i="47"/>
  <c r="D44" i="47"/>
  <c r="G41" i="47"/>
  <c r="F41" i="47"/>
  <c r="E41" i="47"/>
  <c r="D41" i="47"/>
  <c r="G40" i="47"/>
  <c r="F40" i="47"/>
  <c r="E40" i="47"/>
  <c r="D40" i="47"/>
  <c r="G39" i="47"/>
  <c r="F39" i="47"/>
  <c r="E39" i="47"/>
  <c r="D39" i="47"/>
  <c r="G36" i="47"/>
  <c r="F36" i="47"/>
  <c r="E36" i="47"/>
  <c r="D36" i="47"/>
  <c r="G35" i="47"/>
  <c r="F35" i="47"/>
  <c r="E35" i="47"/>
  <c r="D35" i="47"/>
  <c r="G34" i="47"/>
  <c r="F34" i="47"/>
  <c r="E34" i="47"/>
  <c r="D34" i="47"/>
  <c r="G31" i="47"/>
  <c r="F31" i="47"/>
  <c r="D31" i="47"/>
  <c r="G30" i="47"/>
  <c r="F30" i="47"/>
  <c r="E30" i="47"/>
  <c r="D30" i="47"/>
  <c r="G29" i="47"/>
  <c r="F29" i="47"/>
  <c r="E29" i="47"/>
  <c r="D29" i="47"/>
  <c r="G28" i="47"/>
  <c r="F28" i="47"/>
  <c r="E28" i="47"/>
  <c r="D28" i="47"/>
  <c r="G27" i="47"/>
  <c r="F27" i="47"/>
  <c r="E27" i="47"/>
  <c r="D27" i="47"/>
  <c r="G24" i="47"/>
  <c r="F24" i="47"/>
  <c r="E24" i="47"/>
  <c r="D24" i="47"/>
  <c r="G23" i="47"/>
  <c r="F23" i="47"/>
  <c r="E23" i="47"/>
  <c r="D23" i="47"/>
  <c r="G22" i="47"/>
  <c r="F22" i="47"/>
  <c r="E22" i="47"/>
  <c r="D22" i="47"/>
  <c r="G21" i="47"/>
  <c r="F21" i="47"/>
  <c r="E21" i="47"/>
  <c r="D21" i="47"/>
  <c r="F20" i="47"/>
  <c r="E20" i="47"/>
  <c r="D20" i="47"/>
  <c r="I10" i="47"/>
  <c r="F96" i="46"/>
  <c r="G92" i="46"/>
  <c r="F92" i="46"/>
  <c r="E92" i="46"/>
  <c r="D92" i="46"/>
  <c r="G91" i="46"/>
  <c r="F91" i="46"/>
  <c r="E91" i="46"/>
  <c r="D91" i="46"/>
  <c r="G90" i="46"/>
  <c r="F90" i="46"/>
  <c r="E90" i="46"/>
  <c r="D90" i="46"/>
  <c r="G89" i="46"/>
  <c r="F89" i="46"/>
  <c r="E89" i="46"/>
  <c r="D89" i="46"/>
  <c r="G86" i="46"/>
  <c r="F86" i="46"/>
  <c r="E86" i="46"/>
  <c r="D86" i="46"/>
  <c r="G85" i="46"/>
  <c r="F85" i="46"/>
  <c r="E85" i="46"/>
  <c r="D85" i="46"/>
  <c r="G84" i="46"/>
  <c r="F84" i="46"/>
  <c r="E84" i="46"/>
  <c r="D84" i="46"/>
  <c r="G83" i="46"/>
  <c r="F83" i="46"/>
  <c r="E83" i="46"/>
  <c r="D83" i="46"/>
  <c r="G80" i="46"/>
  <c r="F80" i="46"/>
  <c r="E80" i="46"/>
  <c r="D80" i="46"/>
  <c r="G79" i="46"/>
  <c r="F79" i="46"/>
  <c r="E79" i="46"/>
  <c r="D79" i="46"/>
  <c r="G78" i="46"/>
  <c r="F78" i="46"/>
  <c r="E78" i="46"/>
  <c r="D78" i="46"/>
  <c r="G77" i="46"/>
  <c r="F77" i="46"/>
  <c r="E77" i="46"/>
  <c r="D77" i="46"/>
  <c r="G74" i="46"/>
  <c r="F74" i="46"/>
  <c r="E74" i="46"/>
  <c r="D74" i="46"/>
  <c r="G73" i="46"/>
  <c r="F73" i="46"/>
  <c r="E73" i="46"/>
  <c r="D73" i="46"/>
  <c r="G72" i="46"/>
  <c r="F72" i="46"/>
  <c r="E72" i="46"/>
  <c r="D72" i="46"/>
  <c r="G71" i="46"/>
  <c r="F71" i="46"/>
  <c r="E71" i="46"/>
  <c r="D71" i="46"/>
  <c r="G70" i="46"/>
  <c r="F70" i="46"/>
  <c r="E70" i="46"/>
  <c r="D70" i="46"/>
  <c r="G66" i="46"/>
  <c r="F66" i="46"/>
  <c r="E66" i="46"/>
  <c r="D66" i="46"/>
  <c r="G65" i="46"/>
  <c r="F65" i="46"/>
  <c r="E65" i="46"/>
  <c r="D65" i="46"/>
  <c r="G64" i="46"/>
  <c r="F64" i="46"/>
  <c r="E64" i="46"/>
  <c r="D64" i="46"/>
  <c r="G63" i="46"/>
  <c r="F63" i="46"/>
  <c r="E63" i="46"/>
  <c r="D63" i="46"/>
  <c r="G60" i="46"/>
  <c r="F60" i="46"/>
  <c r="E60" i="46"/>
  <c r="D60" i="46"/>
  <c r="G59" i="46"/>
  <c r="F59" i="46"/>
  <c r="E59" i="46"/>
  <c r="D59" i="46"/>
  <c r="G56" i="46"/>
  <c r="F56" i="46"/>
  <c r="E56" i="46"/>
  <c r="D56" i="46"/>
  <c r="G55" i="46"/>
  <c r="F55" i="46"/>
  <c r="E55" i="46"/>
  <c r="D55" i="46"/>
  <c r="G54" i="46"/>
  <c r="F54" i="46"/>
  <c r="E54" i="46"/>
  <c r="D54" i="46"/>
  <c r="G51" i="46"/>
  <c r="F51" i="46"/>
  <c r="E51" i="46"/>
  <c r="D51" i="46"/>
  <c r="G50" i="46"/>
  <c r="F50" i="46"/>
  <c r="E50" i="46"/>
  <c r="D50" i="46"/>
  <c r="G49" i="46"/>
  <c r="F49" i="46"/>
  <c r="E49" i="46"/>
  <c r="D49" i="46"/>
  <c r="G46" i="46"/>
  <c r="F46" i="46"/>
  <c r="E46" i="46"/>
  <c r="D46" i="46"/>
  <c r="G45" i="46"/>
  <c r="F45" i="46"/>
  <c r="E45" i="46"/>
  <c r="D45" i="46"/>
  <c r="G44" i="46"/>
  <c r="F44" i="46"/>
  <c r="E44" i="46"/>
  <c r="D44" i="46"/>
  <c r="G41" i="46"/>
  <c r="F41" i="46"/>
  <c r="E41" i="46"/>
  <c r="D41" i="46"/>
  <c r="G40" i="46"/>
  <c r="F40" i="46"/>
  <c r="E40" i="46"/>
  <c r="D40" i="46"/>
  <c r="G39" i="46"/>
  <c r="F39" i="46"/>
  <c r="E39" i="46"/>
  <c r="D39" i="46"/>
  <c r="G36" i="46"/>
  <c r="F36" i="46"/>
  <c r="E36" i="46"/>
  <c r="D36" i="46"/>
  <c r="G35" i="46"/>
  <c r="F35" i="46"/>
  <c r="E35" i="46"/>
  <c r="D35" i="46"/>
  <c r="G34" i="46"/>
  <c r="F34" i="46"/>
  <c r="E34" i="46"/>
  <c r="D34" i="46"/>
  <c r="G31" i="46"/>
  <c r="F31" i="46"/>
  <c r="D31" i="46"/>
  <c r="G30" i="46"/>
  <c r="F30" i="46"/>
  <c r="E30" i="46"/>
  <c r="D30" i="46"/>
  <c r="G29" i="46"/>
  <c r="F29" i="46"/>
  <c r="E29" i="46"/>
  <c r="D29" i="46"/>
  <c r="G28" i="46"/>
  <c r="F28" i="46"/>
  <c r="E28" i="46"/>
  <c r="D28" i="46"/>
  <c r="F27" i="46"/>
  <c r="E27" i="46"/>
  <c r="D27" i="46"/>
  <c r="G24" i="46"/>
  <c r="F24" i="46"/>
  <c r="E24" i="46"/>
  <c r="D24" i="46"/>
  <c r="G23" i="46"/>
  <c r="F23" i="46"/>
  <c r="E23" i="46"/>
  <c r="D23" i="46"/>
  <c r="G22" i="46"/>
  <c r="F22" i="46"/>
  <c r="E22" i="46"/>
  <c r="D22" i="46"/>
  <c r="G21" i="46"/>
  <c r="F21" i="46"/>
  <c r="E21" i="46"/>
  <c r="D21" i="46"/>
  <c r="F20" i="46"/>
  <c r="E20" i="46"/>
  <c r="D20" i="46"/>
  <c r="I10" i="46"/>
  <c r="F96" i="45"/>
  <c r="G92" i="45"/>
  <c r="F92" i="45"/>
  <c r="E92" i="45"/>
  <c r="D92" i="45"/>
  <c r="G91" i="45"/>
  <c r="F91" i="45"/>
  <c r="E91" i="45"/>
  <c r="D91" i="45"/>
  <c r="G90" i="45"/>
  <c r="F90" i="45"/>
  <c r="E90" i="45"/>
  <c r="D90" i="45"/>
  <c r="G89" i="45"/>
  <c r="F89" i="45"/>
  <c r="E89" i="45"/>
  <c r="D89" i="45"/>
  <c r="G86" i="45"/>
  <c r="F86" i="45"/>
  <c r="E86" i="45"/>
  <c r="D86" i="45"/>
  <c r="G85" i="45"/>
  <c r="F85" i="45"/>
  <c r="E85" i="45"/>
  <c r="D85" i="45"/>
  <c r="G84" i="45"/>
  <c r="F84" i="45"/>
  <c r="E84" i="45"/>
  <c r="D84" i="45"/>
  <c r="G83" i="45"/>
  <c r="F83" i="45"/>
  <c r="E83" i="45"/>
  <c r="D83" i="45"/>
  <c r="G80" i="45"/>
  <c r="F80" i="45"/>
  <c r="E80" i="45"/>
  <c r="D80" i="45"/>
  <c r="G79" i="45"/>
  <c r="F79" i="45"/>
  <c r="E79" i="45"/>
  <c r="D79" i="45"/>
  <c r="G78" i="45"/>
  <c r="F78" i="45"/>
  <c r="E78" i="45"/>
  <c r="D78" i="45"/>
  <c r="G77" i="45"/>
  <c r="F77" i="45"/>
  <c r="E77" i="45"/>
  <c r="D77" i="45"/>
  <c r="G74" i="45"/>
  <c r="F74" i="45"/>
  <c r="E74" i="45"/>
  <c r="D74" i="45"/>
  <c r="G73" i="45"/>
  <c r="F73" i="45"/>
  <c r="E73" i="45"/>
  <c r="D73" i="45"/>
  <c r="G72" i="45"/>
  <c r="F72" i="45"/>
  <c r="E72" i="45"/>
  <c r="D72" i="45"/>
  <c r="G71" i="45"/>
  <c r="F71" i="45"/>
  <c r="E71" i="45"/>
  <c r="D71" i="45"/>
  <c r="G70" i="45"/>
  <c r="F70" i="45"/>
  <c r="E70" i="45"/>
  <c r="D70" i="45"/>
  <c r="G66" i="45"/>
  <c r="F66" i="45"/>
  <c r="E66" i="45"/>
  <c r="D66" i="45"/>
  <c r="G65" i="45"/>
  <c r="F65" i="45"/>
  <c r="E65" i="45"/>
  <c r="D65" i="45"/>
  <c r="G64" i="45"/>
  <c r="F64" i="45"/>
  <c r="E64" i="45"/>
  <c r="D64" i="45"/>
  <c r="G63" i="45"/>
  <c r="F63" i="45"/>
  <c r="E63" i="45"/>
  <c r="D63" i="45"/>
  <c r="G60" i="45"/>
  <c r="F60" i="45"/>
  <c r="E60" i="45"/>
  <c r="D60" i="45"/>
  <c r="G59" i="45"/>
  <c r="F59" i="45"/>
  <c r="E59" i="45"/>
  <c r="D59" i="45"/>
  <c r="G56" i="45"/>
  <c r="F56" i="45"/>
  <c r="E56" i="45"/>
  <c r="D56" i="45"/>
  <c r="G55" i="45"/>
  <c r="F55" i="45"/>
  <c r="E55" i="45"/>
  <c r="D55" i="45"/>
  <c r="G54" i="45"/>
  <c r="F54" i="45"/>
  <c r="E54" i="45"/>
  <c r="D54" i="45"/>
  <c r="G51" i="45"/>
  <c r="F51" i="45"/>
  <c r="E51" i="45"/>
  <c r="D51" i="45"/>
  <c r="G50" i="45"/>
  <c r="F50" i="45"/>
  <c r="E50" i="45"/>
  <c r="D50" i="45"/>
  <c r="G49" i="45"/>
  <c r="F49" i="45"/>
  <c r="E49" i="45"/>
  <c r="D49" i="45"/>
  <c r="G46" i="45"/>
  <c r="F46" i="45"/>
  <c r="E46" i="45"/>
  <c r="D46" i="45"/>
  <c r="G45" i="45"/>
  <c r="F45" i="45"/>
  <c r="E45" i="45"/>
  <c r="D45" i="45"/>
  <c r="G44" i="45"/>
  <c r="F44" i="45"/>
  <c r="E44" i="45"/>
  <c r="D44" i="45"/>
  <c r="G41" i="45"/>
  <c r="F41" i="45"/>
  <c r="E41" i="45"/>
  <c r="D41" i="45"/>
  <c r="G40" i="45"/>
  <c r="F40" i="45"/>
  <c r="E40" i="45"/>
  <c r="D40" i="45"/>
  <c r="G39" i="45"/>
  <c r="F39" i="45"/>
  <c r="E39" i="45"/>
  <c r="D39" i="45"/>
  <c r="G36" i="45"/>
  <c r="F36" i="45"/>
  <c r="E36" i="45"/>
  <c r="D36" i="45"/>
  <c r="G35" i="45"/>
  <c r="F35" i="45"/>
  <c r="E35" i="45"/>
  <c r="D35" i="45"/>
  <c r="G34" i="45"/>
  <c r="F34" i="45"/>
  <c r="E34" i="45"/>
  <c r="D34" i="45"/>
  <c r="G31" i="45"/>
  <c r="F31" i="45"/>
  <c r="D31" i="45"/>
  <c r="G30" i="45"/>
  <c r="F30" i="45"/>
  <c r="E30" i="45"/>
  <c r="D30" i="45"/>
  <c r="G29" i="45"/>
  <c r="F29" i="45"/>
  <c r="E29" i="45"/>
  <c r="D29" i="45"/>
  <c r="G28" i="45"/>
  <c r="F28" i="45"/>
  <c r="E28" i="45"/>
  <c r="D28" i="45"/>
  <c r="F27" i="45"/>
  <c r="E27" i="45"/>
  <c r="D27" i="45"/>
  <c r="G24" i="45"/>
  <c r="F24" i="45"/>
  <c r="E24" i="45"/>
  <c r="D24" i="45"/>
  <c r="G23" i="45"/>
  <c r="F23" i="45"/>
  <c r="E23" i="45"/>
  <c r="D23" i="45"/>
  <c r="G22" i="45"/>
  <c r="F22" i="45"/>
  <c r="E22" i="45"/>
  <c r="D22" i="45"/>
  <c r="G21" i="45"/>
  <c r="F21" i="45"/>
  <c r="E21" i="45"/>
  <c r="D21" i="45"/>
  <c r="F20" i="45"/>
  <c r="E20" i="45"/>
  <c r="D20" i="45"/>
  <c r="I18" i="45"/>
  <c r="I10" i="45"/>
  <c r="D96" i="45"/>
  <c r="F96" i="44"/>
  <c r="G92" i="44"/>
  <c r="F92" i="44"/>
  <c r="E92" i="44"/>
  <c r="D92" i="44"/>
  <c r="G91" i="44"/>
  <c r="F91" i="44"/>
  <c r="E91" i="44"/>
  <c r="D91" i="44"/>
  <c r="G90" i="44"/>
  <c r="F90" i="44"/>
  <c r="E90" i="44"/>
  <c r="D90" i="44"/>
  <c r="G89" i="44"/>
  <c r="F89" i="44"/>
  <c r="E89" i="44"/>
  <c r="D89" i="44"/>
  <c r="G86" i="44"/>
  <c r="F86" i="44"/>
  <c r="E86" i="44"/>
  <c r="D86" i="44"/>
  <c r="G85" i="44"/>
  <c r="F85" i="44"/>
  <c r="E85" i="44"/>
  <c r="D85" i="44"/>
  <c r="G84" i="44"/>
  <c r="F84" i="44"/>
  <c r="E84" i="44"/>
  <c r="D84" i="44"/>
  <c r="G83" i="44"/>
  <c r="F83" i="44"/>
  <c r="E83" i="44"/>
  <c r="D83" i="44"/>
  <c r="G80" i="44"/>
  <c r="F80" i="44"/>
  <c r="E80" i="44"/>
  <c r="D80" i="44"/>
  <c r="G79" i="44"/>
  <c r="F79" i="44"/>
  <c r="E79" i="44"/>
  <c r="D79" i="44"/>
  <c r="G78" i="44"/>
  <c r="F78" i="44"/>
  <c r="E78" i="44"/>
  <c r="D78" i="44"/>
  <c r="G77" i="44"/>
  <c r="F77" i="44"/>
  <c r="E77" i="44"/>
  <c r="D77" i="44"/>
  <c r="G74" i="44"/>
  <c r="F74" i="44"/>
  <c r="E74" i="44"/>
  <c r="D74" i="44"/>
  <c r="G73" i="44"/>
  <c r="F73" i="44"/>
  <c r="E73" i="44"/>
  <c r="D73" i="44"/>
  <c r="G72" i="44"/>
  <c r="F72" i="44"/>
  <c r="E72" i="44"/>
  <c r="D72" i="44"/>
  <c r="G71" i="44"/>
  <c r="F71" i="44"/>
  <c r="E71" i="44"/>
  <c r="D71" i="44"/>
  <c r="G70" i="44"/>
  <c r="F70" i="44"/>
  <c r="E70" i="44"/>
  <c r="D70" i="44"/>
  <c r="G66" i="44"/>
  <c r="F66" i="44"/>
  <c r="E66" i="44"/>
  <c r="D66" i="44"/>
  <c r="G65" i="44"/>
  <c r="F65" i="44"/>
  <c r="E65" i="44"/>
  <c r="D65" i="44"/>
  <c r="G64" i="44"/>
  <c r="F64" i="44"/>
  <c r="E64" i="44"/>
  <c r="D64" i="44"/>
  <c r="G63" i="44"/>
  <c r="F63" i="44"/>
  <c r="E63" i="44"/>
  <c r="D63" i="44"/>
  <c r="G60" i="44"/>
  <c r="F60" i="44"/>
  <c r="E60" i="44"/>
  <c r="D60" i="44"/>
  <c r="G59" i="44"/>
  <c r="F59" i="44"/>
  <c r="E59" i="44"/>
  <c r="D59" i="44"/>
  <c r="G56" i="44"/>
  <c r="F56" i="44"/>
  <c r="E56" i="44"/>
  <c r="D56" i="44"/>
  <c r="G55" i="44"/>
  <c r="F55" i="44"/>
  <c r="E55" i="44"/>
  <c r="D55" i="44"/>
  <c r="G54" i="44"/>
  <c r="F54" i="44"/>
  <c r="E54" i="44"/>
  <c r="D54" i="44"/>
  <c r="G51" i="44"/>
  <c r="F51" i="44"/>
  <c r="E51" i="44"/>
  <c r="D51" i="44"/>
  <c r="G50" i="44"/>
  <c r="F50" i="44"/>
  <c r="E50" i="44"/>
  <c r="D50" i="44"/>
  <c r="G49" i="44"/>
  <c r="F49" i="44"/>
  <c r="E49" i="44"/>
  <c r="D49" i="44"/>
  <c r="G46" i="44"/>
  <c r="F46" i="44"/>
  <c r="E46" i="44"/>
  <c r="D46" i="44"/>
  <c r="G45" i="44"/>
  <c r="F45" i="44"/>
  <c r="E45" i="44"/>
  <c r="D45" i="44"/>
  <c r="G44" i="44"/>
  <c r="F44" i="44"/>
  <c r="E44" i="44"/>
  <c r="D44" i="44"/>
  <c r="G41" i="44"/>
  <c r="F41" i="44"/>
  <c r="E41" i="44"/>
  <c r="D41" i="44"/>
  <c r="G40" i="44"/>
  <c r="F40" i="44"/>
  <c r="E40" i="44"/>
  <c r="D40" i="44"/>
  <c r="G39" i="44"/>
  <c r="F39" i="44"/>
  <c r="E39" i="44"/>
  <c r="D39" i="44"/>
  <c r="G36" i="44"/>
  <c r="F36" i="44"/>
  <c r="E36" i="44"/>
  <c r="D36" i="44"/>
  <c r="G35" i="44"/>
  <c r="F35" i="44"/>
  <c r="E35" i="44"/>
  <c r="D35" i="44"/>
  <c r="G34" i="44"/>
  <c r="F34" i="44"/>
  <c r="E34" i="44"/>
  <c r="D34" i="44"/>
  <c r="G31" i="44"/>
  <c r="F31" i="44"/>
  <c r="D31" i="44"/>
  <c r="G30" i="44"/>
  <c r="F30" i="44"/>
  <c r="E30" i="44"/>
  <c r="D30" i="44"/>
  <c r="G29" i="44"/>
  <c r="F29" i="44"/>
  <c r="E29" i="44"/>
  <c r="D29" i="44"/>
  <c r="G28" i="44"/>
  <c r="F28" i="44"/>
  <c r="E28" i="44"/>
  <c r="D28" i="44"/>
  <c r="F27" i="44"/>
  <c r="E27" i="44"/>
  <c r="D27" i="44"/>
  <c r="G24" i="44"/>
  <c r="F24" i="44"/>
  <c r="E24" i="44"/>
  <c r="D24" i="44"/>
  <c r="G23" i="44"/>
  <c r="F23" i="44"/>
  <c r="E23" i="44"/>
  <c r="D23" i="44"/>
  <c r="G22" i="44"/>
  <c r="F22" i="44"/>
  <c r="E22" i="44"/>
  <c r="D22" i="44"/>
  <c r="G21" i="44"/>
  <c r="F21" i="44"/>
  <c r="E21" i="44"/>
  <c r="D21" i="44"/>
  <c r="F20" i="44"/>
  <c r="E20" i="44"/>
  <c r="D20" i="44"/>
  <c r="I10" i="44"/>
  <c r="F96" i="43"/>
  <c r="G92" i="43"/>
  <c r="F92" i="43"/>
  <c r="E92" i="43"/>
  <c r="D92" i="43"/>
  <c r="G91" i="43"/>
  <c r="F91" i="43"/>
  <c r="E91" i="43"/>
  <c r="D91" i="43"/>
  <c r="G90" i="43"/>
  <c r="F90" i="43"/>
  <c r="E90" i="43"/>
  <c r="D90" i="43"/>
  <c r="G89" i="43"/>
  <c r="F89" i="43"/>
  <c r="E89" i="43"/>
  <c r="D89" i="43"/>
  <c r="G86" i="43"/>
  <c r="F86" i="43"/>
  <c r="E86" i="43"/>
  <c r="D86" i="43"/>
  <c r="G85" i="43"/>
  <c r="F85" i="43"/>
  <c r="E85" i="43"/>
  <c r="D85" i="43"/>
  <c r="G84" i="43"/>
  <c r="F84" i="43"/>
  <c r="E84" i="43"/>
  <c r="D84" i="43"/>
  <c r="G83" i="43"/>
  <c r="F83" i="43"/>
  <c r="E83" i="43"/>
  <c r="D83" i="43"/>
  <c r="G80" i="43"/>
  <c r="F80" i="43"/>
  <c r="E80" i="43"/>
  <c r="D80" i="43"/>
  <c r="G79" i="43"/>
  <c r="F79" i="43"/>
  <c r="E79" i="43"/>
  <c r="D79" i="43"/>
  <c r="G78" i="43"/>
  <c r="F78" i="43"/>
  <c r="E78" i="43"/>
  <c r="D78" i="43"/>
  <c r="G77" i="43"/>
  <c r="F77" i="43"/>
  <c r="E77" i="43"/>
  <c r="D77" i="43"/>
  <c r="G74" i="43"/>
  <c r="F74" i="43"/>
  <c r="E74" i="43"/>
  <c r="D74" i="43"/>
  <c r="G73" i="43"/>
  <c r="F73" i="43"/>
  <c r="E73" i="43"/>
  <c r="D73" i="43"/>
  <c r="G72" i="43"/>
  <c r="F72" i="43"/>
  <c r="E72" i="43"/>
  <c r="D72" i="43"/>
  <c r="G71" i="43"/>
  <c r="F71" i="43"/>
  <c r="E71" i="43"/>
  <c r="D71" i="43"/>
  <c r="G70" i="43"/>
  <c r="F70" i="43"/>
  <c r="E70" i="43"/>
  <c r="D70" i="43"/>
  <c r="G66" i="43"/>
  <c r="F66" i="43"/>
  <c r="E66" i="43"/>
  <c r="D66" i="43"/>
  <c r="G65" i="43"/>
  <c r="F65" i="43"/>
  <c r="E65" i="43"/>
  <c r="D65" i="43"/>
  <c r="G64" i="43"/>
  <c r="F64" i="43"/>
  <c r="E64" i="43"/>
  <c r="D64" i="43"/>
  <c r="G63" i="43"/>
  <c r="F63" i="43"/>
  <c r="E63" i="43"/>
  <c r="D63" i="43"/>
  <c r="G60" i="43"/>
  <c r="F60" i="43"/>
  <c r="E60" i="43"/>
  <c r="D60" i="43"/>
  <c r="G59" i="43"/>
  <c r="F59" i="43"/>
  <c r="E59" i="43"/>
  <c r="D59" i="43"/>
  <c r="G56" i="43"/>
  <c r="F56" i="43"/>
  <c r="E56" i="43"/>
  <c r="D56" i="43"/>
  <c r="G55" i="43"/>
  <c r="F55" i="43"/>
  <c r="E55" i="43"/>
  <c r="D55" i="43"/>
  <c r="G54" i="43"/>
  <c r="F54" i="43"/>
  <c r="E54" i="43"/>
  <c r="D54" i="43"/>
  <c r="G51" i="43"/>
  <c r="F51" i="43"/>
  <c r="E51" i="43"/>
  <c r="D51" i="43"/>
  <c r="G50" i="43"/>
  <c r="F50" i="43"/>
  <c r="E50" i="43"/>
  <c r="D50" i="43"/>
  <c r="G49" i="43"/>
  <c r="F49" i="43"/>
  <c r="E49" i="43"/>
  <c r="D49" i="43"/>
  <c r="G46" i="43"/>
  <c r="F46" i="43"/>
  <c r="E46" i="43"/>
  <c r="D46" i="43"/>
  <c r="G45" i="43"/>
  <c r="F45" i="43"/>
  <c r="E45" i="43"/>
  <c r="D45" i="43"/>
  <c r="G44" i="43"/>
  <c r="F44" i="43"/>
  <c r="E44" i="43"/>
  <c r="D44" i="43"/>
  <c r="G41" i="43"/>
  <c r="F41" i="43"/>
  <c r="E41" i="43"/>
  <c r="D41" i="43"/>
  <c r="G40" i="43"/>
  <c r="F40" i="43"/>
  <c r="E40" i="43"/>
  <c r="D40" i="43"/>
  <c r="G39" i="43"/>
  <c r="F39" i="43"/>
  <c r="E39" i="43"/>
  <c r="D39" i="43"/>
  <c r="G36" i="43"/>
  <c r="F36" i="43"/>
  <c r="E36" i="43"/>
  <c r="D36" i="43"/>
  <c r="G35" i="43"/>
  <c r="F35" i="43"/>
  <c r="E35" i="43"/>
  <c r="D35" i="43"/>
  <c r="G34" i="43"/>
  <c r="F34" i="43"/>
  <c r="E34" i="43"/>
  <c r="D34" i="43"/>
  <c r="G31" i="43"/>
  <c r="F31" i="43"/>
  <c r="D31" i="43"/>
  <c r="G30" i="43"/>
  <c r="F30" i="43"/>
  <c r="E30" i="43"/>
  <c r="D30" i="43"/>
  <c r="G29" i="43"/>
  <c r="F29" i="43"/>
  <c r="E29" i="43"/>
  <c r="D29" i="43"/>
  <c r="G28" i="43"/>
  <c r="F28" i="43"/>
  <c r="E28" i="43"/>
  <c r="D28" i="43"/>
  <c r="F27" i="43"/>
  <c r="E27" i="43"/>
  <c r="D27" i="43"/>
  <c r="G24" i="43"/>
  <c r="F24" i="43"/>
  <c r="E24" i="43"/>
  <c r="D24" i="43"/>
  <c r="G23" i="43"/>
  <c r="F23" i="43"/>
  <c r="E23" i="43"/>
  <c r="D23" i="43"/>
  <c r="G22" i="43"/>
  <c r="F22" i="43"/>
  <c r="E22" i="43"/>
  <c r="D22" i="43"/>
  <c r="G21" i="43"/>
  <c r="F21" i="43"/>
  <c r="E21" i="43"/>
  <c r="D21" i="43"/>
  <c r="F20" i="43"/>
  <c r="E20" i="43"/>
  <c r="D20" i="43"/>
  <c r="I18" i="43"/>
  <c r="I10" i="43"/>
  <c r="D96" i="43"/>
  <c r="D74" i="31"/>
  <c r="D73" i="31"/>
  <c r="D72" i="31"/>
  <c r="D90" i="31"/>
  <c r="D91" i="31"/>
  <c r="D92" i="31"/>
  <c r="I10" i="41"/>
  <c r="I10" i="31"/>
  <c r="I18" i="41"/>
  <c r="D20" i="41"/>
  <c r="E20" i="41"/>
  <c r="F20" i="41"/>
  <c r="D21" i="41"/>
  <c r="E21" i="41"/>
  <c r="F21" i="41"/>
  <c r="G21" i="41"/>
  <c r="E22" i="41"/>
  <c r="D22" i="41"/>
  <c r="F22" i="41"/>
  <c r="G22" i="41"/>
  <c r="D23" i="41"/>
  <c r="E23" i="41"/>
  <c r="F23" i="41"/>
  <c r="G23" i="41"/>
  <c r="D24" i="41"/>
  <c r="E24" i="41"/>
  <c r="F24" i="41"/>
  <c r="G24" i="41"/>
  <c r="D27" i="41"/>
  <c r="E27" i="41"/>
  <c r="F27" i="41"/>
  <c r="D28" i="41"/>
  <c r="E28" i="41"/>
  <c r="F28" i="41"/>
  <c r="G28" i="41"/>
  <c r="D29" i="41"/>
  <c r="E29" i="41"/>
  <c r="F29" i="41"/>
  <c r="G29" i="41"/>
  <c r="D30" i="41"/>
  <c r="E30" i="41"/>
  <c r="F30" i="41"/>
  <c r="G30" i="41"/>
  <c r="D31" i="41"/>
  <c r="E31" i="41"/>
  <c r="F31" i="41"/>
  <c r="G31" i="41"/>
  <c r="D34" i="41"/>
  <c r="E34" i="41"/>
  <c r="F34" i="41"/>
  <c r="G34" i="41"/>
  <c r="E35" i="41"/>
  <c r="D35" i="41"/>
  <c r="F35" i="41"/>
  <c r="G35" i="41"/>
  <c r="D36" i="41"/>
  <c r="E36" i="41"/>
  <c r="F36" i="41"/>
  <c r="G36" i="41"/>
  <c r="E39" i="41"/>
  <c r="D39" i="41"/>
  <c r="F39" i="41"/>
  <c r="G39" i="41"/>
  <c r="D40" i="41"/>
  <c r="E40" i="41"/>
  <c r="F40" i="41"/>
  <c r="G40" i="41"/>
  <c r="D41" i="41"/>
  <c r="E41" i="41"/>
  <c r="F41" i="41"/>
  <c r="G41" i="41"/>
  <c r="E44" i="41"/>
  <c r="D44" i="41"/>
  <c r="F44" i="41"/>
  <c r="G44" i="41"/>
  <c r="D45" i="41"/>
  <c r="E45" i="41"/>
  <c r="F45" i="41"/>
  <c r="G45" i="41"/>
  <c r="D46" i="41"/>
  <c r="E46" i="41"/>
  <c r="F46" i="41"/>
  <c r="G46" i="41"/>
  <c r="E49" i="41"/>
  <c r="D49" i="41"/>
  <c r="F49" i="41"/>
  <c r="G49" i="41"/>
  <c r="D50" i="41"/>
  <c r="E50" i="41"/>
  <c r="F50" i="41"/>
  <c r="G50" i="41"/>
  <c r="D51" i="41"/>
  <c r="E51" i="41"/>
  <c r="F51" i="41"/>
  <c r="G51" i="41"/>
  <c r="E54" i="41"/>
  <c r="D54" i="41"/>
  <c r="F54" i="41"/>
  <c r="G54" i="41"/>
  <c r="D55" i="41"/>
  <c r="E55" i="41"/>
  <c r="F55" i="41"/>
  <c r="G55" i="41"/>
  <c r="D56" i="41"/>
  <c r="E56" i="41"/>
  <c r="F56" i="41"/>
  <c r="G56" i="41"/>
  <c r="D59" i="41"/>
  <c r="E59" i="41"/>
  <c r="F59" i="41"/>
  <c r="G59" i="41"/>
  <c r="E60" i="41"/>
  <c r="D60" i="41"/>
  <c r="F60" i="41"/>
  <c r="G60" i="41"/>
  <c r="D63" i="41"/>
  <c r="E63" i="41"/>
  <c r="F63" i="41"/>
  <c r="G63" i="41"/>
  <c r="D64" i="41"/>
  <c r="E64" i="41"/>
  <c r="F64" i="41"/>
  <c r="G64" i="41"/>
  <c r="D65" i="41"/>
  <c r="E65" i="41"/>
  <c r="F65" i="41"/>
  <c r="G65" i="41"/>
  <c r="E66" i="41"/>
  <c r="D66" i="41"/>
  <c r="F66" i="41"/>
  <c r="G66" i="41"/>
  <c r="D70" i="41"/>
  <c r="E70" i="41"/>
  <c r="F70" i="41"/>
  <c r="G70" i="41"/>
  <c r="D71" i="41"/>
  <c r="E71" i="41"/>
  <c r="F71" i="41"/>
  <c r="G71" i="41"/>
  <c r="E72" i="41"/>
  <c r="D72" i="41"/>
  <c r="F72" i="41"/>
  <c r="G72" i="41"/>
  <c r="D73" i="41"/>
  <c r="E73" i="41"/>
  <c r="F73" i="41"/>
  <c r="G73" i="41"/>
  <c r="D74" i="41"/>
  <c r="E74" i="41"/>
  <c r="F74" i="41"/>
  <c r="G74" i="41"/>
  <c r="D77" i="41"/>
  <c r="E77" i="41"/>
  <c r="F77" i="41"/>
  <c r="G77" i="41"/>
  <c r="D78" i="41"/>
  <c r="E78" i="41"/>
  <c r="F78" i="41"/>
  <c r="G78" i="41"/>
  <c r="D79" i="41"/>
  <c r="E79" i="41"/>
  <c r="F79" i="41"/>
  <c r="G79" i="41"/>
  <c r="D80" i="41"/>
  <c r="E80" i="41"/>
  <c r="F80" i="41"/>
  <c r="G80" i="41"/>
  <c r="E83" i="41"/>
  <c r="D83" i="41"/>
  <c r="F83" i="41"/>
  <c r="G83" i="41"/>
  <c r="D84" i="41"/>
  <c r="E84" i="41"/>
  <c r="F84" i="41"/>
  <c r="G84" i="41"/>
  <c r="D85" i="41"/>
  <c r="E85" i="41"/>
  <c r="F85" i="41"/>
  <c r="G85" i="41"/>
  <c r="D86" i="41"/>
  <c r="E86" i="41"/>
  <c r="F86" i="41"/>
  <c r="G86" i="41"/>
  <c r="D89" i="41"/>
  <c r="E89" i="41"/>
  <c r="F89" i="41"/>
  <c r="G89" i="41"/>
  <c r="D90" i="41"/>
  <c r="E90" i="41"/>
  <c r="F90" i="41"/>
  <c r="G90" i="41"/>
  <c r="D91" i="41"/>
  <c r="E91" i="41"/>
  <c r="F91" i="41"/>
  <c r="G91" i="41"/>
  <c r="D92" i="41"/>
  <c r="E92" i="41"/>
  <c r="F92" i="41"/>
  <c r="G92" i="41"/>
  <c r="D96" i="41"/>
  <c r="F96" i="41"/>
  <c r="I18" i="60"/>
  <c r="F96" i="40"/>
  <c r="G92" i="40"/>
  <c r="F92" i="40"/>
  <c r="E92" i="40"/>
  <c r="D92" i="40"/>
  <c r="G91" i="40"/>
  <c r="F91" i="40"/>
  <c r="E91" i="40"/>
  <c r="D91" i="40"/>
  <c r="G90" i="40"/>
  <c r="F90" i="40"/>
  <c r="E90" i="40"/>
  <c r="D90" i="40"/>
  <c r="G89" i="40"/>
  <c r="F89" i="40"/>
  <c r="E89" i="40"/>
  <c r="D89" i="40"/>
  <c r="G86" i="40"/>
  <c r="F86" i="40"/>
  <c r="E86" i="40"/>
  <c r="D86" i="40"/>
  <c r="G85" i="40"/>
  <c r="F85" i="40"/>
  <c r="E85" i="40"/>
  <c r="D85" i="40"/>
  <c r="G84" i="40"/>
  <c r="F84" i="40"/>
  <c r="E84" i="40"/>
  <c r="D84" i="40"/>
  <c r="G83" i="40"/>
  <c r="F83" i="40"/>
  <c r="E83" i="40"/>
  <c r="D83" i="40"/>
  <c r="G80" i="40"/>
  <c r="F80" i="40"/>
  <c r="E80" i="40"/>
  <c r="D80" i="40"/>
  <c r="G79" i="40"/>
  <c r="F79" i="40"/>
  <c r="E79" i="40"/>
  <c r="D79" i="40"/>
  <c r="G78" i="40"/>
  <c r="F78" i="40"/>
  <c r="E78" i="40"/>
  <c r="D78" i="40"/>
  <c r="G77" i="40"/>
  <c r="F77" i="40"/>
  <c r="E77" i="40"/>
  <c r="D77" i="40"/>
  <c r="G74" i="40"/>
  <c r="F74" i="40"/>
  <c r="E74" i="40"/>
  <c r="D74" i="40"/>
  <c r="G73" i="40"/>
  <c r="F73" i="40"/>
  <c r="E73" i="40"/>
  <c r="D73" i="40"/>
  <c r="G72" i="40"/>
  <c r="F72" i="40"/>
  <c r="E72" i="40"/>
  <c r="D72" i="40"/>
  <c r="G71" i="40"/>
  <c r="F71" i="40"/>
  <c r="E71" i="40"/>
  <c r="D71" i="40"/>
  <c r="G70" i="40"/>
  <c r="F70" i="40"/>
  <c r="E70" i="40"/>
  <c r="D70" i="40"/>
  <c r="G66" i="40"/>
  <c r="F66" i="40"/>
  <c r="E66" i="40"/>
  <c r="D66" i="40"/>
  <c r="G65" i="40"/>
  <c r="F65" i="40"/>
  <c r="E65" i="40"/>
  <c r="D65" i="40"/>
  <c r="G64" i="40"/>
  <c r="F64" i="40"/>
  <c r="E64" i="40"/>
  <c r="D64" i="40"/>
  <c r="G63" i="40"/>
  <c r="F63" i="40"/>
  <c r="E63" i="40"/>
  <c r="D63" i="40"/>
  <c r="G60" i="40"/>
  <c r="F60" i="40"/>
  <c r="E60" i="40"/>
  <c r="D60" i="40"/>
  <c r="G59" i="40"/>
  <c r="F59" i="40"/>
  <c r="E59" i="40"/>
  <c r="D59" i="40"/>
  <c r="G56" i="40"/>
  <c r="F56" i="40"/>
  <c r="E56" i="40"/>
  <c r="D56" i="40"/>
  <c r="G55" i="40"/>
  <c r="F55" i="40"/>
  <c r="E55" i="40"/>
  <c r="D55" i="40"/>
  <c r="G54" i="40"/>
  <c r="F54" i="40"/>
  <c r="E54" i="40"/>
  <c r="D54" i="40"/>
  <c r="G51" i="40"/>
  <c r="F51" i="40"/>
  <c r="E51" i="40"/>
  <c r="D51" i="40"/>
  <c r="G50" i="40"/>
  <c r="F50" i="40"/>
  <c r="E50" i="40"/>
  <c r="D50" i="40"/>
  <c r="G49" i="40"/>
  <c r="F49" i="40"/>
  <c r="E49" i="40"/>
  <c r="D49" i="40"/>
  <c r="G46" i="40"/>
  <c r="F46" i="40"/>
  <c r="E46" i="40"/>
  <c r="D46" i="40"/>
  <c r="G45" i="40"/>
  <c r="F45" i="40"/>
  <c r="E45" i="40"/>
  <c r="D45" i="40"/>
  <c r="G44" i="40"/>
  <c r="F44" i="40"/>
  <c r="E44" i="40"/>
  <c r="D44" i="40"/>
  <c r="G41" i="40"/>
  <c r="F41" i="40"/>
  <c r="E41" i="40"/>
  <c r="D41" i="40"/>
  <c r="G40" i="40"/>
  <c r="F40" i="40"/>
  <c r="E40" i="40"/>
  <c r="D40" i="40"/>
  <c r="G39" i="40"/>
  <c r="F39" i="40"/>
  <c r="E39" i="40"/>
  <c r="D39" i="40"/>
  <c r="G36" i="40"/>
  <c r="F36" i="40"/>
  <c r="E36" i="40"/>
  <c r="D36" i="40"/>
  <c r="G35" i="40"/>
  <c r="F35" i="40"/>
  <c r="E35" i="40"/>
  <c r="D35" i="40"/>
  <c r="G34" i="40"/>
  <c r="F34" i="40"/>
  <c r="E34" i="40"/>
  <c r="D34" i="40"/>
  <c r="G31" i="40"/>
  <c r="F31" i="40"/>
  <c r="E31" i="40"/>
  <c r="D31" i="40"/>
  <c r="G30" i="40"/>
  <c r="F30" i="40"/>
  <c r="E30" i="40"/>
  <c r="D30" i="40"/>
  <c r="G29" i="40"/>
  <c r="F29" i="40"/>
  <c r="E29" i="40"/>
  <c r="D29" i="40"/>
  <c r="G28" i="40"/>
  <c r="F28" i="40"/>
  <c r="E28" i="40"/>
  <c r="D28" i="40"/>
  <c r="F27" i="40"/>
  <c r="E27" i="40"/>
  <c r="D27" i="40"/>
  <c r="G24" i="40"/>
  <c r="F24" i="40"/>
  <c r="E24" i="40"/>
  <c r="D24" i="40"/>
  <c r="G23" i="40"/>
  <c r="F23" i="40"/>
  <c r="E23" i="40"/>
  <c r="D23" i="40"/>
  <c r="G22" i="40"/>
  <c r="F22" i="40"/>
  <c r="E22" i="40"/>
  <c r="D22" i="40"/>
  <c r="G21" i="40"/>
  <c r="F21" i="40"/>
  <c r="E21" i="40"/>
  <c r="D21" i="40"/>
  <c r="F20" i="40"/>
  <c r="E20" i="40"/>
  <c r="D20" i="40"/>
  <c r="D95" i="40"/>
  <c r="I18" i="40"/>
  <c r="I10" i="40"/>
  <c r="D96" i="40"/>
  <c r="F96" i="39"/>
  <c r="G92" i="39"/>
  <c r="F92" i="39"/>
  <c r="E92" i="39"/>
  <c r="D92" i="39"/>
  <c r="G91" i="39"/>
  <c r="F91" i="39"/>
  <c r="E91" i="39"/>
  <c r="D91" i="39"/>
  <c r="G90" i="39"/>
  <c r="F90" i="39"/>
  <c r="E90" i="39"/>
  <c r="D90" i="39"/>
  <c r="G89" i="39"/>
  <c r="F89" i="39"/>
  <c r="E89" i="39"/>
  <c r="D89" i="39"/>
  <c r="G86" i="39"/>
  <c r="F86" i="39"/>
  <c r="E86" i="39"/>
  <c r="D86" i="39"/>
  <c r="G85" i="39"/>
  <c r="F85" i="39"/>
  <c r="E85" i="39"/>
  <c r="D85" i="39"/>
  <c r="G84" i="39"/>
  <c r="F84" i="39"/>
  <c r="E84" i="39"/>
  <c r="D84" i="39"/>
  <c r="G83" i="39"/>
  <c r="F83" i="39"/>
  <c r="E83" i="39"/>
  <c r="D83" i="39"/>
  <c r="G80" i="39"/>
  <c r="F80" i="39"/>
  <c r="E80" i="39"/>
  <c r="D80" i="39"/>
  <c r="G79" i="39"/>
  <c r="F79" i="39"/>
  <c r="E79" i="39"/>
  <c r="D79" i="39"/>
  <c r="G78" i="39"/>
  <c r="F78" i="39"/>
  <c r="E78" i="39"/>
  <c r="D78" i="39"/>
  <c r="G77" i="39"/>
  <c r="F77" i="39"/>
  <c r="E77" i="39"/>
  <c r="D77" i="39"/>
  <c r="G74" i="39"/>
  <c r="F74" i="39"/>
  <c r="E74" i="39"/>
  <c r="D74" i="39"/>
  <c r="G73" i="39"/>
  <c r="F73" i="39"/>
  <c r="E73" i="39"/>
  <c r="D73" i="39"/>
  <c r="G72" i="39"/>
  <c r="F72" i="39"/>
  <c r="E72" i="39"/>
  <c r="D72" i="39"/>
  <c r="G71" i="39"/>
  <c r="F71" i="39"/>
  <c r="E71" i="39"/>
  <c r="D71" i="39"/>
  <c r="G70" i="39"/>
  <c r="F70" i="39"/>
  <c r="E70" i="39"/>
  <c r="D70" i="39"/>
  <c r="G66" i="39"/>
  <c r="F66" i="39"/>
  <c r="E66" i="39"/>
  <c r="D66" i="39"/>
  <c r="G65" i="39"/>
  <c r="F65" i="39"/>
  <c r="E65" i="39"/>
  <c r="D65" i="39"/>
  <c r="G64" i="39"/>
  <c r="F64" i="39"/>
  <c r="E64" i="39"/>
  <c r="D64" i="39"/>
  <c r="G63" i="39"/>
  <c r="F63" i="39"/>
  <c r="E63" i="39"/>
  <c r="D63" i="39"/>
  <c r="G60" i="39"/>
  <c r="F60" i="39"/>
  <c r="E60" i="39"/>
  <c r="D60" i="39"/>
  <c r="G59" i="39"/>
  <c r="F59" i="39"/>
  <c r="E59" i="39"/>
  <c r="D59" i="39"/>
  <c r="G56" i="39"/>
  <c r="F56" i="39"/>
  <c r="E56" i="39"/>
  <c r="D56" i="39"/>
  <c r="G55" i="39"/>
  <c r="F55" i="39"/>
  <c r="E55" i="39"/>
  <c r="D55" i="39"/>
  <c r="G54" i="39"/>
  <c r="F54" i="39"/>
  <c r="E54" i="39"/>
  <c r="D54" i="39"/>
  <c r="G51" i="39"/>
  <c r="F51" i="39"/>
  <c r="E51" i="39"/>
  <c r="D51" i="39"/>
  <c r="G50" i="39"/>
  <c r="F50" i="39"/>
  <c r="E50" i="39"/>
  <c r="D50" i="39"/>
  <c r="G49" i="39"/>
  <c r="F49" i="39"/>
  <c r="E49" i="39"/>
  <c r="D49" i="39"/>
  <c r="G46" i="39"/>
  <c r="F46" i="39"/>
  <c r="E46" i="39"/>
  <c r="D46" i="39"/>
  <c r="G45" i="39"/>
  <c r="F45" i="39"/>
  <c r="E45" i="39"/>
  <c r="D45" i="39"/>
  <c r="G44" i="39"/>
  <c r="F44" i="39"/>
  <c r="E44" i="39"/>
  <c r="D44" i="39"/>
  <c r="G41" i="39"/>
  <c r="F41" i="39"/>
  <c r="E41" i="39"/>
  <c r="D41" i="39"/>
  <c r="G40" i="39"/>
  <c r="F40" i="39"/>
  <c r="E40" i="39"/>
  <c r="D40" i="39"/>
  <c r="G39" i="39"/>
  <c r="F39" i="39"/>
  <c r="E39" i="39"/>
  <c r="D39" i="39"/>
  <c r="G36" i="39"/>
  <c r="F36" i="39"/>
  <c r="E36" i="39"/>
  <c r="D36" i="39"/>
  <c r="G35" i="39"/>
  <c r="F35" i="39"/>
  <c r="E35" i="39"/>
  <c r="D35" i="39"/>
  <c r="G34" i="39"/>
  <c r="F34" i="39"/>
  <c r="E34" i="39"/>
  <c r="D34" i="39"/>
  <c r="G31" i="39"/>
  <c r="F31" i="39"/>
  <c r="E31" i="39"/>
  <c r="D31" i="39"/>
  <c r="G30" i="39"/>
  <c r="F30" i="39"/>
  <c r="E30" i="39"/>
  <c r="D30" i="39"/>
  <c r="G29" i="39"/>
  <c r="F29" i="39"/>
  <c r="E29" i="39"/>
  <c r="D29" i="39"/>
  <c r="G28" i="39"/>
  <c r="F28" i="39"/>
  <c r="E28" i="39"/>
  <c r="D28" i="39"/>
  <c r="G27" i="39"/>
  <c r="F27" i="39"/>
  <c r="E27" i="39"/>
  <c r="D27" i="39"/>
  <c r="G24" i="39"/>
  <c r="F24" i="39"/>
  <c r="E24" i="39"/>
  <c r="D24" i="39"/>
  <c r="G23" i="39"/>
  <c r="F23" i="39"/>
  <c r="E23" i="39"/>
  <c r="D23" i="39"/>
  <c r="G22" i="39"/>
  <c r="F22" i="39"/>
  <c r="E22" i="39"/>
  <c r="D22" i="39"/>
  <c r="G21" i="39"/>
  <c r="F21" i="39"/>
  <c r="E21" i="39"/>
  <c r="D21" i="39"/>
  <c r="F20" i="39"/>
  <c r="E20" i="39"/>
  <c r="D20" i="39"/>
  <c r="D95" i="39"/>
  <c r="I18" i="39"/>
  <c r="I10" i="39"/>
  <c r="F96" i="31"/>
  <c r="G20" i="38"/>
  <c r="G20" i="60"/>
  <c r="E90" i="31"/>
  <c r="F90" i="31"/>
  <c r="G90" i="31"/>
  <c r="E91" i="31"/>
  <c r="F91" i="31"/>
  <c r="G91" i="31"/>
  <c r="E92" i="31"/>
  <c r="F92" i="31"/>
  <c r="G92" i="31"/>
  <c r="G89" i="31"/>
  <c r="F89" i="31"/>
  <c r="E89" i="31"/>
  <c r="D89" i="31"/>
  <c r="D84" i="31"/>
  <c r="E84" i="31"/>
  <c r="F84" i="31"/>
  <c r="G84" i="31"/>
  <c r="D85" i="31"/>
  <c r="E85" i="31"/>
  <c r="F85" i="31"/>
  <c r="G85" i="31"/>
  <c r="D86" i="31"/>
  <c r="E86" i="31"/>
  <c r="F86" i="31"/>
  <c r="G86" i="31"/>
  <c r="G83" i="31"/>
  <c r="F83" i="31"/>
  <c r="E83" i="31"/>
  <c r="D83" i="31"/>
  <c r="D78" i="31"/>
  <c r="E78" i="31"/>
  <c r="F78" i="31"/>
  <c r="G78" i="31"/>
  <c r="D79" i="31"/>
  <c r="E79" i="31"/>
  <c r="F79" i="31"/>
  <c r="G79" i="31"/>
  <c r="D80" i="31"/>
  <c r="E80" i="31"/>
  <c r="F80" i="31"/>
  <c r="G80" i="31"/>
  <c r="G77" i="31"/>
  <c r="F77" i="31"/>
  <c r="E77" i="31"/>
  <c r="D77" i="31"/>
  <c r="D71" i="31"/>
  <c r="E71" i="31"/>
  <c r="F71" i="31"/>
  <c r="G71" i="31"/>
  <c r="E72" i="31"/>
  <c r="F72" i="31"/>
  <c r="G72" i="31"/>
  <c r="E73" i="31"/>
  <c r="F73" i="31"/>
  <c r="G73" i="31"/>
  <c r="E74" i="31"/>
  <c r="F74" i="31"/>
  <c r="G74" i="31"/>
  <c r="G70" i="31"/>
  <c r="F70" i="31"/>
  <c r="E70" i="31"/>
  <c r="D70" i="31"/>
  <c r="D64" i="31"/>
  <c r="E64" i="31"/>
  <c r="F64" i="31"/>
  <c r="G64" i="31"/>
  <c r="D65" i="31"/>
  <c r="E65" i="31"/>
  <c r="F65" i="31"/>
  <c r="G65" i="31"/>
  <c r="D66" i="31"/>
  <c r="E66" i="31"/>
  <c r="F66" i="31"/>
  <c r="G66" i="31"/>
  <c r="G63" i="31"/>
  <c r="F63" i="31"/>
  <c r="E63" i="31"/>
  <c r="D63" i="31"/>
  <c r="D60" i="31"/>
  <c r="E60" i="31"/>
  <c r="F60" i="31"/>
  <c r="G60" i="31"/>
  <c r="G59" i="31"/>
  <c r="F59" i="31"/>
  <c r="E59" i="31"/>
  <c r="D59" i="31"/>
  <c r="D55" i="31"/>
  <c r="E55" i="31"/>
  <c r="F55" i="31"/>
  <c r="G55" i="31"/>
  <c r="D56" i="31"/>
  <c r="E56" i="31"/>
  <c r="F56" i="31"/>
  <c r="G56" i="31"/>
  <c r="G54" i="31"/>
  <c r="F54" i="31"/>
  <c r="E54" i="31"/>
  <c r="D54" i="31"/>
  <c r="D50" i="31"/>
  <c r="E50" i="31"/>
  <c r="F50" i="31"/>
  <c r="G50" i="31"/>
  <c r="D51" i="31"/>
  <c r="E51" i="31"/>
  <c r="F51" i="31"/>
  <c r="G51" i="31"/>
  <c r="G49" i="31"/>
  <c r="F49" i="31"/>
  <c r="E49" i="31"/>
  <c r="D49" i="31"/>
  <c r="D45" i="31"/>
  <c r="E45" i="31"/>
  <c r="F45" i="31"/>
  <c r="G45" i="31"/>
  <c r="D46" i="31"/>
  <c r="E46" i="31"/>
  <c r="F46" i="31"/>
  <c r="G46" i="31"/>
  <c r="G44" i="31"/>
  <c r="F44" i="31"/>
  <c r="E44" i="31"/>
  <c r="D44" i="31"/>
  <c r="D40" i="31"/>
  <c r="E40" i="31"/>
  <c r="F40" i="31"/>
  <c r="G40" i="31"/>
  <c r="D41" i="31"/>
  <c r="E41" i="31"/>
  <c r="F41" i="31"/>
  <c r="G41" i="31"/>
  <c r="G39" i="31"/>
  <c r="F39" i="31"/>
  <c r="E39" i="31"/>
  <c r="D39" i="31"/>
  <c r="D35" i="31"/>
  <c r="E35" i="31"/>
  <c r="F35" i="31"/>
  <c r="G35" i="31"/>
  <c r="D36" i="31"/>
  <c r="E36" i="31"/>
  <c r="F36" i="31"/>
  <c r="G36" i="31"/>
  <c r="G34" i="31"/>
  <c r="F34" i="31"/>
  <c r="E34" i="31"/>
  <c r="D34" i="31"/>
  <c r="D28" i="31"/>
  <c r="E28" i="31"/>
  <c r="F28" i="31"/>
  <c r="G28" i="31"/>
  <c r="D29" i="31"/>
  <c r="E29" i="31"/>
  <c r="F29" i="31"/>
  <c r="G29" i="31"/>
  <c r="D30" i="31"/>
  <c r="E30" i="31"/>
  <c r="F30" i="31"/>
  <c r="G30" i="31"/>
  <c r="D31" i="31"/>
  <c r="F31" i="31"/>
  <c r="G31" i="31"/>
  <c r="G27" i="31"/>
  <c r="F27" i="31"/>
  <c r="E27" i="31"/>
  <c r="D27" i="31"/>
  <c r="D21" i="31"/>
  <c r="E21" i="31"/>
  <c r="F21" i="31"/>
  <c r="G21" i="31"/>
  <c r="D22" i="31"/>
  <c r="E22" i="31"/>
  <c r="F22" i="31"/>
  <c r="G22" i="31"/>
  <c r="D23" i="31"/>
  <c r="E23" i="31"/>
  <c r="F23" i="31"/>
  <c r="G23" i="31"/>
  <c r="D24" i="31"/>
  <c r="E24" i="31"/>
  <c r="F24" i="31"/>
  <c r="G24" i="31"/>
  <c r="G20" i="31"/>
  <c r="F20" i="31"/>
  <c r="D20" i="31"/>
  <c r="E20" i="31"/>
  <c r="I18" i="31"/>
  <c r="I92" i="38"/>
  <c r="D95" i="48"/>
  <c r="D95" i="46"/>
  <c r="G20" i="39"/>
  <c r="F95" i="39"/>
  <c r="F97" i="39"/>
  <c r="G20" i="41"/>
  <c r="G20" i="43"/>
  <c r="G20" i="45"/>
  <c r="G20" i="49"/>
  <c r="G20" i="51"/>
  <c r="G20" i="52"/>
  <c r="F95" i="52"/>
  <c r="F97" i="52"/>
  <c r="G20" i="57"/>
  <c r="F95" i="57"/>
  <c r="F97" i="57"/>
  <c r="G20" i="58"/>
  <c r="F95" i="58"/>
  <c r="F97" i="58"/>
  <c r="D96" i="60"/>
  <c r="D95" i="60"/>
  <c r="J90" i="38"/>
  <c r="G20" i="40"/>
  <c r="G27" i="40"/>
  <c r="F95" i="40"/>
  <c r="F97" i="40"/>
  <c r="G27" i="41"/>
  <c r="G27" i="43"/>
  <c r="I18" i="44"/>
  <c r="D96" i="44"/>
  <c r="G20" i="44"/>
  <c r="G27" i="44"/>
  <c r="G27" i="45"/>
  <c r="I18" i="46"/>
  <c r="D96" i="46"/>
  <c r="D97" i="46"/>
  <c r="D124" i="35"/>
  <c r="G20" i="46"/>
  <c r="G27" i="46"/>
  <c r="I18" i="47"/>
  <c r="G20" i="47"/>
  <c r="F95" i="47"/>
  <c r="F97" i="47"/>
  <c r="I18" i="48"/>
  <c r="D96" i="48"/>
  <c r="D97" i="48"/>
  <c r="D126" i="35"/>
  <c r="G20" i="48"/>
  <c r="G27" i="48"/>
  <c r="F95" i="48"/>
  <c r="F97" i="48"/>
  <c r="G27" i="49"/>
  <c r="I18" i="50"/>
  <c r="D96" i="50"/>
  <c r="G20" i="50"/>
  <c r="G27" i="50"/>
  <c r="G27" i="51"/>
  <c r="D96" i="52"/>
  <c r="I18" i="53"/>
  <c r="D96" i="53"/>
  <c r="G20" i="53"/>
  <c r="G27" i="53"/>
  <c r="I18" i="54"/>
  <c r="D96" i="54"/>
  <c r="G20" i="54"/>
  <c r="G27" i="54"/>
  <c r="F95" i="54"/>
  <c r="F97" i="54"/>
  <c r="I18" i="55"/>
  <c r="D96" i="55"/>
  <c r="G20" i="55"/>
  <c r="G27" i="55"/>
  <c r="I18" i="56"/>
  <c r="D96" i="56"/>
  <c r="G20" i="56"/>
  <c r="G27" i="56"/>
  <c r="F95" i="56"/>
  <c r="F97" i="56"/>
  <c r="D96" i="57"/>
  <c r="D96" i="58"/>
  <c r="I18" i="59"/>
  <c r="D96" i="59"/>
  <c r="G20" i="59"/>
  <c r="G27" i="59"/>
  <c r="G27" i="60"/>
  <c r="F95" i="60"/>
  <c r="F97" i="60"/>
  <c r="D95" i="41"/>
  <c r="D97" i="41"/>
  <c r="D133" i="35"/>
  <c r="D95" i="31"/>
  <c r="F95" i="44"/>
  <c r="F97" i="44"/>
  <c r="D96" i="47"/>
  <c r="F95" i="50"/>
  <c r="F97" i="50"/>
  <c r="D96" i="51"/>
  <c r="F95" i="51"/>
  <c r="F97" i="51"/>
  <c r="D95" i="52"/>
  <c r="D95" i="54"/>
  <c r="D95" i="56"/>
  <c r="D95" i="58"/>
  <c r="D97" i="58"/>
  <c r="D134" i="35"/>
  <c r="D95" i="45"/>
  <c r="D97" i="45"/>
  <c r="D125" i="35"/>
  <c r="F95" i="46"/>
  <c r="F97" i="46"/>
  <c r="D95" i="47"/>
  <c r="D97" i="47"/>
  <c r="D128" i="35"/>
  <c r="D95" i="51"/>
  <c r="D97" i="51"/>
  <c r="D136" i="35"/>
  <c r="D95" i="53"/>
  <c r="D95" i="55"/>
  <c r="D95" i="57"/>
  <c r="D95" i="59"/>
  <c r="D97" i="59"/>
  <c r="D139" i="35"/>
  <c r="D97" i="57"/>
  <c r="D130" i="35"/>
  <c r="D95" i="43"/>
  <c r="D97" i="43"/>
  <c r="D141" i="35"/>
  <c r="D95" i="44"/>
  <c r="D95" i="49"/>
  <c r="D97" i="49"/>
  <c r="D131" i="35"/>
  <c r="D95" i="50"/>
  <c r="D97" i="52"/>
  <c r="D132" i="35"/>
  <c r="D97" i="60"/>
  <c r="D138" i="35"/>
  <c r="D96" i="31"/>
  <c r="D97" i="31"/>
  <c r="D96" i="39"/>
  <c r="D97" i="40"/>
  <c r="D142" i="35"/>
  <c r="D97" i="39"/>
  <c r="D143" i="35"/>
  <c r="F95" i="31"/>
  <c r="F97" i="31"/>
  <c r="D97" i="56"/>
  <c r="D140" i="35"/>
  <c r="D97" i="54"/>
  <c r="D123" i="35"/>
  <c r="D97" i="55"/>
  <c r="D137" i="35"/>
  <c r="D97" i="53"/>
  <c r="D129" i="35"/>
  <c r="D97" i="50"/>
  <c r="D127" i="35"/>
  <c r="D97" i="44"/>
  <c r="D135" i="35"/>
  <c r="E131" i="35"/>
  <c r="F95" i="59"/>
  <c r="F97" i="59"/>
  <c r="F95" i="55"/>
  <c r="F97" i="55"/>
  <c r="F95" i="53"/>
  <c r="F97" i="53"/>
  <c r="F95" i="41"/>
  <c r="F97" i="41"/>
  <c r="E135" i="35"/>
  <c r="F95" i="49"/>
  <c r="F97" i="49"/>
  <c r="F95" i="45"/>
  <c r="F97" i="45"/>
  <c r="F95" i="43"/>
  <c r="F97" i="43"/>
  <c r="I124" i="35"/>
  <c r="D100" i="35"/>
  <c r="I141" i="35"/>
  <c r="D117" i="35"/>
  <c r="I137" i="35"/>
  <c r="D113" i="35"/>
  <c r="I133" i="35"/>
  <c r="D109" i="35"/>
  <c r="I129" i="35"/>
  <c r="D105" i="35"/>
  <c r="I125" i="35"/>
  <c r="D101" i="35"/>
  <c r="I123" i="35"/>
  <c r="D99" i="35"/>
  <c r="I140" i="35"/>
  <c r="D116" i="35"/>
  <c r="I136" i="35"/>
  <c r="D112" i="35"/>
  <c r="I132" i="35"/>
  <c r="D108" i="35"/>
  <c r="I128" i="35"/>
  <c r="D104" i="35"/>
  <c r="I143" i="35"/>
  <c r="D119" i="35"/>
  <c r="I139" i="35"/>
  <c r="D115" i="35"/>
  <c r="I135" i="35"/>
  <c r="D111" i="35"/>
  <c r="I131" i="35"/>
  <c r="D107" i="35"/>
  <c r="I127" i="35"/>
  <c r="D103" i="35"/>
  <c r="E123" i="35"/>
  <c r="I142" i="35"/>
  <c r="D118" i="35"/>
  <c r="I138" i="35"/>
  <c r="D114" i="35"/>
  <c r="I134" i="35"/>
  <c r="D110" i="35"/>
  <c r="I130" i="35"/>
  <c r="D106" i="35"/>
  <c r="I126" i="35"/>
  <c r="D102" i="35"/>
  <c r="E124" i="35"/>
  <c r="E137" i="35"/>
  <c r="E136" i="35"/>
  <c r="E125" i="35"/>
  <c r="E130" i="35"/>
  <c r="E141" i="35"/>
  <c r="E138" i="35"/>
  <c r="E134" i="35"/>
  <c r="E127" i="35"/>
  <c r="E129" i="35"/>
  <c r="E133" i="35"/>
  <c r="E139" i="35"/>
  <c r="E126" i="35"/>
  <c r="E140" i="35"/>
  <c r="E128" i="35"/>
  <c r="E142" i="35"/>
  <c r="E132" i="35"/>
  <c r="E143" i="35"/>
  <c r="G127" i="35"/>
  <c r="B103" i="35"/>
  <c r="G131" i="35"/>
  <c r="B107" i="35"/>
  <c r="G135" i="35"/>
  <c r="B111" i="35"/>
  <c r="G139" i="35"/>
  <c r="B115" i="35"/>
  <c r="G143" i="35"/>
  <c r="B119" i="35"/>
  <c r="F143" i="35"/>
  <c r="F139" i="35"/>
  <c r="F135" i="35"/>
  <c r="F131" i="35"/>
  <c r="F127" i="35"/>
  <c r="G126" i="35"/>
  <c r="B102" i="35"/>
  <c r="G130" i="35"/>
  <c r="B106" i="35"/>
  <c r="G134" i="35"/>
  <c r="B110" i="35"/>
  <c r="G138" i="35"/>
  <c r="B114" i="35"/>
  <c r="G142" i="35"/>
  <c r="B118" i="35"/>
  <c r="G123" i="35"/>
  <c r="B99" i="35"/>
  <c r="F142" i="35"/>
  <c r="F138" i="35"/>
  <c r="F134" i="35"/>
  <c r="F130" i="35"/>
  <c r="F126" i="35"/>
  <c r="G129" i="35"/>
  <c r="B105" i="35"/>
  <c r="G133" i="35"/>
  <c r="B109" i="35"/>
  <c r="G137" i="35"/>
  <c r="B113" i="35"/>
  <c r="G141" i="35"/>
  <c r="B117" i="35"/>
  <c r="G125" i="35"/>
  <c r="B101" i="35"/>
  <c r="F141" i="35"/>
  <c r="F137" i="35"/>
  <c r="F133" i="35"/>
  <c r="F129" i="35"/>
  <c r="F125" i="35"/>
  <c r="G128" i="35"/>
  <c r="B104" i="35"/>
  <c r="G132" i="35"/>
  <c r="B108" i="35"/>
  <c r="G136" i="35"/>
  <c r="B112" i="35"/>
  <c r="G140" i="35"/>
  <c r="B116" i="35"/>
  <c r="G124" i="35"/>
  <c r="B100" i="35"/>
  <c r="F123" i="35"/>
  <c r="F140" i="35"/>
  <c r="F136" i="35"/>
  <c r="F132" i="35"/>
  <c r="F128" i="35"/>
  <c r="F124" i="35"/>
</calcChain>
</file>

<file path=xl/sharedStrings.xml><?xml version="1.0" encoding="utf-8"?>
<sst xmlns="http://schemas.openxmlformats.org/spreadsheetml/2006/main" count="2930" uniqueCount="314">
  <si>
    <t xml:space="preserve">Documents du budget disponibles.Pour chaque type de document (1-5), choisissez la réponse adéquate (I, II, II or IV). Choisissez seulement une réponse par document en cochant la case qui correspond à la réponse. </t>
  </si>
  <si>
    <t>Type de document</t>
  </si>
  <si>
    <t>I. Non produit</t>
  </si>
  <si>
    <t>II. Produit mais non disponible au public</t>
  </si>
  <si>
    <t>III. Produit et disponible au public, mais seulement sur demande</t>
  </si>
  <si>
    <t>IV. Produit et distribué au public</t>
  </si>
  <si>
    <t xml:space="preserve">1.  Budget adopté </t>
  </si>
  <si>
    <t xml:space="preserve">2.  Résumé du Budget </t>
  </si>
  <si>
    <t>3.  Rapport en Milieu d’année</t>
  </si>
  <si>
    <t xml:space="preserve">4.  Rapport de fin d’année </t>
  </si>
  <si>
    <t xml:space="preserve">5.  Rapport d’audit </t>
  </si>
  <si>
    <t>Pour les rapports de budget qui sont produits et diffusés au public, quelles mesures sont prises pour diffuser ces rapports et pour favoriser l'intérêt du public? Pour chaque rapport produit, répondez  aux questions 1-7 et marquez les cases des colonnes I.-V. « Oui » ou « Non ».</t>
  </si>
  <si>
    <t>I. Budget adopté</t>
  </si>
  <si>
    <t>II. Résumé du Budget</t>
  </si>
  <si>
    <t>III. Rapport en Milieu d’année</t>
  </si>
  <si>
    <t>IV. Rapport de fin d’année</t>
  </si>
  <si>
    <t>V. Rapport d’audit</t>
  </si>
  <si>
    <t>1. Est-ce que la date de sortie est connue au moins un mois à l'avance ?</t>
  </si>
  <si>
    <t>2. Est-ce que un préavis de la présentation est envoyés aux utilisateurs/ médias ?</t>
  </si>
  <si>
    <t>3.  Est-ce que le document est présenté au public le même jour que la présentation officielle aux médias?</t>
  </si>
  <si>
    <t>4.  Est-ce que le document est disponible sur Internet gratuitement?</t>
  </si>
  <si>
    <t>5.  Est –ce que des copies imprimées sont disponibles gratuitement ?</t>
  </si>
  <si>
    <t>6.  Est-ce que une conférence de presse est tenue pour discuter de la parution du document?</t>
  </si>
  <si>
    <t>7.   Est-ce que le document est diffusé par des conseillers municipaux?</t>
  </si>
  <si>
    <t>Quel est le taux des revenus réalisés par rapport aux revenus estimés pendant le dernier exercice? Veuillez se référer aux comptes administratifs de l'année dernière pour répondre à cette question.</t>
  </si>
  <si>
    <r>
      <t>a.</t>
    </r>
    <r>
      <rPr>
        <sz val="7"/>
        <color rgb="FF000000"/>
        <rFont val="Times New Roman"/>
        <family val="1"/>
      </rPr>
      <t xml:space="preserve">     </t>
    </r>
    <r>
      <rPr>
        <sz val="9"/>
        <color rgb="FF000000"/>
        <rFont val="Arial"/>
        <family val="2"/>
      </rPr>
      <t xml:space="preserve">Moins de 25% </t>
    </r>
  </si>
  <si>
    <r>
      <t>b.</t>
    </r>
    <r>
      <rPr>
        <sz val="7"/>
        <color rgb="FF000000"/>
        <rFont val="Times New Roman"/>
        <family val="1"/>
      </rPr>
      <t xml:space="preserve">     </t>
    </r>
    <r>
      <rPr>
        <sz val="9"/>
        <color rgb="FF000000"/>
        <rFont val="Arial"/>
        <family val="2"/>
      </rPr>
      <t xml:space="preserve">Entre 25-50% </t>
    </r>
  </si>
  <si>
    <r>
      <t>c.</t>
    </r>
    <r>
      <rPr>
        <sz val="7"/>
        <color rgb="FF000000"/>
        <rFont val="Times New Roman"/>
        <family val="1"/>
      </rPr>
      <t xml:space="preserve">     </t>
    </r>
    <r>
      <rPr>
        <sz val="9"/>
        <color rgb="FF000000"/>
        <rFont val="Arial"/>
        <family val="2"/>
      </rPr>
      <t xml:space="preserve">Entre 50-75% </t>
    </r>
  </si>
  <si>
    <r>
      <t>d.</t>
    </r>
    <r>
      <rPr>
        <sz val="7"/>
        <color rgb="FF000000"/>
        <rFont val="Times New Roman"/>
        <family val="1"/>
      </rPr>
      <t xml:space="preserve">     </t>
    </r>
    <r>
      <rPr>
        <sz val="9"/>
        <color rgb="FF000000"/>
        <rFont val="Arial"/>
        <family val="2"/>
      </rPr>
      <t xml:space="preserve">Entre 75% –100% </t>
    </r>
  </si>
  <si>
    <r>
      <t>e.</t>
    </r>
    <r>
      <rPr>
        <sz val="7"/>
        <color rgb="FF000000"/>
        <rFont val="Times New Roman"/>
        <family val="1"/>
      </rPr>
      <t xml:space="preserve">     </t>
    </r>
    <r>
      <rPr>
        <sz val="9"/>
        <color rgb="FF000000"/>
        <rFont val="Arial"/>
        <family val="2"/>
      </rPr>
      <t xml:space="preserve">Plus de 100% </t>
    </r>
  </si>
  <si>
    <t>Quel est le taux des dépenses réalisés par rapport aux dépenses estimés pendant le dernier exercice? Veuillez se référer aux comptes administratifs de l'année dernière pour répondre à cette question.</t>
  </si>
  <si>
    <t xml:space="preserve">Est-ce que les documents de budget présentent des informations sur les actifs financiers  (par exemple, les dépôts en banque, dette, parts, etc.) détenu par le Conseil municipal? </t>
  </si>
  <si>
    <r>
      <t>a.</t>
    </r>
    <r>
      <rPr>
        <sz val="7"/>
        <color rgb="FF000000"/>
        <rFont val="Times New Roman"/>
        <family val="1"/>
      </rPr>
      <t xml:space="preserve">  </t>
    </r>
    <r>
      <rPr>
        <sz val="9"/>
        <color rgb="FF000000"/>
        <rFont val="Arial"/>
        <family val="2"/>
      </rPr>
      <t xml:space="preserve">Oui, l'information exhaustive sur les actifs financiers est présentée, y compris une liste des capitaux, une discussion de leur but, et une évaluation de leur valeur marchande. </t>
    </r>
  </si>
  <si>
    <r>
      <t>b.</t>
    </r>
    <r>
      <rPr>
        <sz val="7"/>
        <color rgb="FF000000"/>
        <rFont val="Times New Roman"/>
        <family val="1"/>
      </rPr>
      <t xml:space="preserve">  </t>
    </r>
    <r>
      <rPr>
        <sz val="9"/>
        <color rgb="FF000000"/>
        <rFont val="Arial"/>
        <family val="2"/>
      </rPr>
      <t xml:space="preserve">Oui, l'information est présentée, accentuant l'information clé, avec quelques détails. </t>
    </r>
  </si>
  <si>
    <r>
      <t>c.</t>
    </r>
    <r>
      <rPr>
        <sz val="7"/>
        <color rgb="FF000000"/>
        <rFont val="Times New Roman"/>
        <family val="1"/>
      </rPr>
      <t xml:space="preserve">  </t>
    </r>
    <r>
      <rPr>
        <sz val="9"/>
        <color rgb="FF000000"/>
        <rFont val="Arial"/>
        <family val="2"/>
      </rPr>
      <t xml:space="preserve">Non, l'information sur les actifs financiers n'est pas présentée. </t>
    </r>
  </si>
  <si>
    <t xml:space="preserve">Est-ce que les documents de budget présentent des informations sur les actifs non financiers (par exemple  bâtiments, véhicules, etc.) détenus par le Conseil municipal? </t>
  </si>
  <si>
    <r>
      <t>a.</t>
    </r>
    <r>
      <rPr>
        <sz val="7"/>
        <color rgb="FF000000"/>
        <rFont val="Times New Roman"/>
        <family val="1"/>
      </rPr>
      <t xml:space="preserve">  </t>
    </r>
    <r>
      <rPr>
        <sz val="9"/>
        <color rgb="FF000000"/>
        <rFont val="Arial"/>
        <family val="2"/>
      </rPr>
      <t xml:space="preserve">Oui, l'information exhaustive sur les actifs non financiers est présentée, y compris une liste des capitaux, une discussion de leur but, et une évaluation de leur valeur marchande. </t>
    </r>
  </si>
  <si>
    <r>
      <t>b.</t>
    </r>
    <r>
      <rPr>
        <sz val="7"/>
        <color rgb="FF000000"/>
        <rFont val="Times New Roman"/>
        <family val="1"/>
      </rPr>
      <t xml:space="preserve">  </t>
    </r>
    <r>
      <rPr>
        <sz val="9"/>
        <color rgb="FF000000"/>
        <rFont val="Arial"/>
        <family val="2"/>
      </rPr>
      <t xml:space="preserve">Oui, l'information est présentée, accentuant l'information clé,  avec quelques  détails. </t>
    </r>
  </si>
  <si>
    <r>
      <t>c.</t>
    </r>
    <r>
      <rPr>
        <sz val="7"/>
        <color rgb="FF000000"/>
        <rFont val="Times New Roman"/>
        <family val="1"/>
      </rPr>
      <t xml:space="preserve">  </t>
    </r>
    <r>
      <rPr>
        <sz val="9"/>
        <color rgb="FF000000"/>
        <rFont val="Arial"/>
        <family val="2"/>
      </rPr>
      <t xml:space="preserve">Non, l'information sur les actifs non financiers n'est pas présentée. </t>
    </r>
  </si>
  <si>
    <r>
      <t xml:space="preserve">Pas applicable/autre (svp produire un commentaire). </t>
    </r>
    <r>
      <rPr>
        <u/>
        <sz val="9"/>
        <color rgb="FF000000"/>
        <rFont val="Arial"/>
        <family val="2"/>
      </rPr>
      <t>Commentaire:</t>
    </r>
    <r>
      <rPr>
        <sz val="9"/>
        <color rgb="FF000000"/>
        <rFont val="Arial"/>
        <family val="2"/>
      </rPr>
      <t xml:space="preserve"> </t>
    </r>
  </si>
  <si>
    <r>
      <t>d.</t>
    </r>
    <r>
      <rPr>
        <sz val="7"/>
        <color rgb="FF000000"/>
        <rFont val="Times New Roman"/>
        <family val="1"/>
      </rPr>
      <t xml:space="preserve">  </t>
    </r>
    <r>
      <rPr>
        <sz val="9"/>
        <color rgb="FF000000"/>
        <rFont val="Arial"/>
        <family val="2"/>
      </rPr>
      <t xml:space="preserve">Pas applicable/autre (svp produire un commentaire). </t>
    </r>
    <r>
      <rPr>
        <u/>
        <sz val="9"/>
        <color rgb="FF000000"/>
        <rFont val="Arial"/>
        <family val="2"/>
      </rPr>
      <t>Commentaire</t>
    </r>
    <r>
      <rPr>
        <sz val="9"/>
        <color rgb="FF000000"/>
        <rFont val="Arial"/>
        <family val="2"/>
      </rPr>
      <t>:</t>
    </r>
  </si>
  <si>
    <t xml:space="preserve">Les documents de budget fournissent-ils des détails sur les sources de l'aide des donateurs, tant financier que matériels (par exemple, le matériel fourni, infrastructure établie, etc.)? </t>
  </si>
  <si>
    <r>
      <t>a.</t>
    </r>
    <r>
      <rPr>
        <sz val="7"/>
        <color rgb="FF000000"/>
        <rFont val="Times New Roman"/>
        <family val="1"/>
      </rPr>
      <t xml:space="preserve">  </t>
    </r>
    <r>
      <rPr>
        <sz val="9"/>
        <color rgb="FF000000"/>
        <rFont val="Arial"/>
        <family val="2"/>
      </rPr>
      <t xml:space="preserve">Toutes les sources d'assistance des donateurs sont identifiées individuellement. </t>
    </r>
  </si>
  <si>
    <r>
      <t>b.</t>
    </r>
    <r>
      <rPr>
        <sz val="7"/>
        <color rgb="FF000000"/>
        <rFont val="Times New Roman"/>
        <family val="1"/>
      </rPr>
      <t xml:space="preserve">  </t>
    </r>
    <r>
      <rPr>
        <sz val="9"/>
        <color rgb="FF000000"/>
        <rFont val="Arial"/>
        <family val="2"/>
      </rPr>
      <t xml:space="preserve">Quelques sources d'assistance des donateurs sont identifiées individuellement. </t>
    </r>
  </si>
  <si>
    <r>
      <t>c.</t>
    </r>
    <r>
      <rPr>
        <sz val="7"/>
        <color rgb="FF000000"/>
        <rFont val="Times New Roman"/>
        <family val="1"/>
      </rPr>
      <t xml:space="preserve">  </t>
    </r>
    <r>
      <rPr>
        <sz val="9"/>
        <color rgb="FF000000"/>
        <rFont val="Arial"/>
        <family val="2"/>
      </rPr>
      <t xml:space="preserve">Aucune source d'assistance des donateurs n'est identifiée individuellement. </t>
    </r>
  </si>
  <si>
    <r>
      <t xml:space="preserve">Pas applicable/autres (svp produire un commentaire). </t>
    </r>
    <r>
      <rPr>
        <u/>
        <sz val="9"/>
        <color rgb="FF000000"/>
        <rFont val="Arial"/>
        <family val="2"/>
      </rPr>
      <t>Commentaire</t>
    </r>
    <r>
      <rPr>
        <sz val="9"/>
        <color rgb="FF000000"/>
        <rFont val="Arial"/>
        <family val="2"/>
      </rPr>
      <t xml:space="preserve">: </t>
    </r>
  </si>
  <si>
    <t xml:space="preserve">Les documents de budget (comme le budget ou le compte rendu de la session budgétaire ou de la session administrative de compte) présentent- t-ils  des données non financières, telles que le nombre de bénéficiaires, des programmes de dépense? </t>
  </si>
  <si>
    <r>
      <t>a.</t>
    </r>
    <r>
      <rPr>
        <sz val="7"/>
        <color rgb="FF000000"/>
        <rFont val="Times New Roman"/>
        <family val="1"/>
      </rPr>
      <t xml:space="preserve">  </t>
    </r>
    <r>
      <rPr>
        <sz val="9"/>
        <color rgb="FF000000"/>
        <rFont val="Arial"/>
        <family val="2"/>
      </rPr>
      <t xml:space="preserve">Des données non financières sont présentées pour tous les programmes. </t>
    </r>
  </si>
  <si>
    <r>
      <t>b.</t>
    </r>
    <r>
      <rPr>
        <sz val="7"/>
        <color rgb="FF000000"/>
        <rFont val="Times New Roman"/>
        <family val="1"/>
      </rPr>
      <t xml:space="preserve">  </t>
    </r>
    <r>
      <rPr>
        <sz val="9"/>
        <color rgb="FF000000"/>
        <rFont val="Arial"/>
        <family val="2"/>
      </rPr>
      <t xml:space="preserve">Des données non financières sont présentées pour quelques programmes. </t>
    </r>
  </si>
  <si>
    <r>
      <t>c.</t>
    </r>
    <r>
      <rPr>
        <sz val="7"/>
        <color rgb="FF000000"/>
        <rFont val="Times New Roman"/>
        <family val="1"/>
      </rPr>
      <t xml:space="preserve">  </t>
    </r>
    <r>
      <rPr>
        <sz val="9"/>
        <color rgb="FF000000"/>
        <rFont val="Arial"/>
        <family val="2"/>
      </rPr>
      <t xml:space="preserve">Aucune donnée non financière n'est présentée. </t>
    </r>
  </si>
  <si>
    <t xml:space="preserve">Les documents de budget contiennent-ils des indicateurs de performances (par exemple nombre de kilomètres des routes construites, nombre de salles de classe construites, nombre de bureaux d'école fournis, etc.) pour des programmes de dépense? </t>
  </si>
  <si>
    <r>
      <t>a.</t>
    </r>
    <r>
      <rPr>
        <sz val="7"/>
        <color rgb="FF000000"/>
        <rFont val="Times New Roman"/>
        <family val="1"/>
      </rPr>
      <t xml:space="preserve">  </t>
    </r>
    <r>
      <rPr>
        <sz val="9"/>
        <color rgb="FF000000"/>
        <rFont val="Arial"/>
        <family val="2"/>
      </rPr>
      <t xml:space="preserve">Des indicateurs de performance sont présentés pour tous les programmes. </t>
    </r>
  </si>
  <si>
    <r>
      <t>b.</t>
    </r>
    <r>
      <rPr>
        <sz val="7"/>
        <color rgb="FF000000"/>
        <rFont val="Times New Roman"/>
        <family val="1"/>
      </rPr>
      <t xml:space="preserve">  </t>
    </r>
    <r>
      <rPr>
        <sz val="9"/>
        <color rgb="FF000000"/>
        <rFont val="Arial"/>
        <family val="2"/>
      </rPr>
      <t xml:space="preserve">Des indicateurs de performance sont présentés pour quelques programmes. </t>
    </r>
  </si>
  <si>
    <r>
      <t>c.</t>
    </r>
    <r>
      <rPr>
        <sz val="7"/>
        <color rgb="FF000000"/>
        <rFont val="Times New Roman"/>
        <family val="1"/>
      </rPr>
      <t xml:space="preserve">  </t>
    </r>
    <r>
      <rPr>
        <sz val="9"/>
        <color rgb="FF000000"/>
        <rFont val="Arial"/>
        <family val="2"/>
      </rPr>
      <t xml:space="preserve">Aucun indicateur de performance n'est présenté. </t>
    </r>
  </si>
  <si>
    <r>
      <t xml:space="preserve">Pas applicable/autres (svp produire un commentaire). </t>
    </r>
    <r>
      <rPr>
        <u/>
        <sz val="9"/>
        <color rgb="FF000000"/>
        <rFont val="Arial"/>
        <family val="2"/>
      </rPr>
      <t>Commentaire</t>
    </r>
    <r>
      <rPr>
        <sz val="9"/>
        <color rgb="FF000000"/>
        <rFont val="Arial"/>
        <family val="2"/>
      </rPr>
      <t xml:space="preserve"> : </t>
    </r>
  </si>
  <si>
    <t xml:space="preserve">Est ce que le Conseil municipal publie la présentation non technique destinée  aux citoyens  qui décrit le budget et ses propositions (par exemple un sommaire de budget, une version citoyen-amicale du budget, etc.)? </t>
  </si>
  <si>
    <t>Si oui, quel genre d'informations la présentation non technique inclut-elle? Svp commenter:</t>
  </si>
  <si>
    <t>a. Oui</t>
  </si>
  <si>
    <t>b. Non</t>
  </si>
  <si>
    <r>
      <t>f.</t>
    </r>
    <r>
      <rPr>
        <sz val="7"/>
        <color rgb="FF000000"/>
        <rFont val="Times New Roman"/>
        <family val="1"/>
      </rPr>
      <t xml:space="preserve">      </t>
    </r>
    <r>
      <rPr>
        <sz val="9"/>
        <color rgb="FF000000"/>
        <rFont val="Arial"/>
        <family val="2"/>
      </rPr>
      <t xml:space="preserve">Autre (svp produire un commentaire). </t>
    </r>
    <r>
      <rPr>
        <u/>
        <sz val="9"/>
        <color rgb="FF000000"/>
        <rFont val="Arial"/>
        <family val="2"/>
      </rPr>
      <t>Commentaire</t>
    </r>
    <r>
      <rPr>
        <sz val="9"/>
        <color rgb="FF000000"/>
        <rFont val="Arial"/>
        <family val="2"/>
      </rPr>
      <t> :</t>
    </r>
  </si>
  <si>
    <r>
      <t xml:space="preserve">Autre (svp produire un commentaire). </t>
    </r>
    <r>
      <rPr>
        <u/>
        <sz val="9"/>
        <color rgb="FF000000"/>
        <rFont val="Arial"/>
        <family val="2"/>
      </rPr>
      <t>Commentaire</t>
    </r>
    <r>
      <rPr>
        <sz val="9"/>
        <color rgb="FF000000"/>
        <rFont val="Arial"/>
        <family val="2"/>
      </rPr>
      <t> :</t>
    </r>
  </si>
  <si>
    <t xml:space="preserve">Quel pourcentage de membres de Conseils municipaux participent ou sont consultés réellement dans le processus d’identification des axes prioritaires du budget?  </t>
  </si>
  <si>
    <r>
      <t>d.</t>
    </r>
    <r>
      <rPr>
        <sz val="7"/>
        <color rgb="FF000000"/>
        <rFont val="Times New Roman"/>
        <family val="1"/>
      </rPr>
      <t xml:space="preserve">     </t>
    </r>
    <r>
      <rPr>
        <sz val="9"/>
        <color rgb="FF000000"/>
        <rFont val="Arial"/>
        <family val="2"/>
      </rPr>
      <t xml:space="preserve">Plus de 75% </t>
    </r>
  </si>
  <si>
    <r>
      <t>a.</t>
    </r>
    <r>
      <rPr>
        <sz val="7"/>
        <color rgb="FF000000"/>
        <rFont val="Times New Roman"/>
        <family val="1"/>
      </rPr>
      <t xml:space="preserve">  </t>
    </r>
    <r>
      <rPr>
        <sz val="9"/>
        <color rgb="FF000000"/>
        <rFont val="Arial"/>
        <family val="2"/>
      </rPr>
      <t xml:space="preserve">Oui </t>
    </r>
  </si>
  <si>
    <r>
      <t>b.</t>
    </r>
    <r>
      <rPr>
        <sz val="7"/>
        <color rgb="FF000000"/>
        <rFont val="Times New Roman"/>
        <family val="1"/>
      </rPr>
      <t xml:space="preserve">  </t>
    </r>
    <r>
      <rPr>
        <sz val="9"/>
        <color rgb="FF000000"/>
        <rFont val="Arial"/>
        <family val="2"/>
      </rPr>
      <t xml:space="preserve">Non </t>
    </r>
  </si>
  <si>
    <r>
      <t>c.</t>
    </r>
    <r>
      <rPr>
        <sz val="7"/>
        <color rgb="FF000000"/>
        <rFont val="Times New Roman"/>
        <family val="1"/>
      </rPr>
      <t xml:space="preserve">  </t>
    </r>
    <r>
      <rPr>
        <sz val="9"/>
        <color rgb="FF000000"/>
        <rFont val="Arial"/>
        <family val="2"/>
      </rPr>
      <t xml:space="preserve">Si oui, quelle genre de consultations avec le public sont tenues </t>
    </r>
  </si>
  <si>
    <r>
      <t>1)</t>
    </r>
    <r>
      <rPr>
        <sz val="7"/>
        <color rgb="FF000000"/>
        <rFont val="Times New Roman"/>
        <family val="1"/>
      </rPr>
      <t xml:space="preserve">     </t>
    </r>
    <r>
      <rPr>
        <sz val="9"/>
        <color rgb="FF000000"/>
        <rFont val="Arial"/>
        <family val="2"/>
      </rPr>
      <t xml:space="preserve">participation active des citoyens au cours des discussions du conseil local </t>
    </r>
  </si>
  <si>
    <r>
      <t>2)</t>
    </r>
    <r>
      <rPr>
        <sz val="7"/>
        <color rgb="FF000000"/>
        <rFont val="Times New Roman"/>
        <family val="1"/>
      </rPr>
      <t xml:space="preserve">     </t>
    </r>
    <r>
      <rPr>
        <sz val="9"/>
        <color rgb="FF000000"/>
        <rFont val="Arial"/>
        <family val="2"/>
      </rPr>
      <t xml:space="preserve">les conseils locaux discutent le budget avec des citoyens dans leurs districts </t>
    </r>
  </si>
  <si>
    <t xml:space="preserve">Le maire tient-il des consultations avec le public en tant qu'élément de son processus d’identification des axes prioritaires du budget?  </t>
  </si>
  <si>
    <r>
      <t>3)</t>
    </r>
    <r>
      <rPr>
        <sz val="7"/>
        <color rgb="FF000000"/>
        <rFont val="Times New Roman"/>
        <family val="1"/>
      </rPr>
      <t xml:space="preserve">     </t>
    </r>
    <r>
      <rPr>
        <sz val="9"/>
        <color rgb="FF000000"/>
        <rFont val="Arial"/>
        <family val="2"/>
      </rPr>
      <t>autre (svp produire un descriptif) :</t>
    </r>
  </si>
  <si>
    <t xml:space="preserve">Pour le rapport en milieu d'année sur des dépenses effectives actuelles présenté au public par le maire, combien de temps s'écoule typiquement entre la fin de la période de reportage et la présentation du rapport au public (par exemple, le rapport a été présenté au public moins de 4 semaines après la fin du deuxième trimestre)?  </t>
  </si>
  <si>
    <r>
      <t>a.</t>
    </r>
    <r>
      <rPr>
        <sz val="7"/>
        <color rgb="FF000000"/>
        <rFont val="Times New Roman"/>
        <family val="1"/>
      </rPr>
      <t xml:space="preserve">  </t>
    </r>
    <r>
      <rPr>
        <sz val="9"/>
        <color rgb="FF000000"/>
        <rFont val="Arial"/>
        <family val="2"/>
      </rPr>
      <t xml:space="preserve">Le rapport est publié 3 mois ou moins après la fin de la période. </t>
    </r>
  </si>
  <si>
    <r>
      <t>b.</t>
    </r>
    <r>
      <rPr>
        <sz val="7"/>
        <color rgb="FF000000"/>
        <rFont val="Times New Roman"/>
        <family val="1"/>
      </rPr>
      <t xml:space="preserve">  </t>
    </r>
    <r>
      <rPr>
        <sz val="9"/>
        <color rgb="FF000000"/>
        <rFont val="Arial"/>
        <family val="2"/>
      </rPr>
      <t xml:space="preserve">Le rapport est publié 6 mois ou moins (mais plus de 3 mois) après la fin de la période. </t>
    </r>
  </si>
  <si>
    <r>
      <t>c.</t>
    </r>
    <r>
      <rPr>
        <sz val="7"/>
        <color rgb="FF000000"/>
        <rFont val="Times New Roman"/>
        <family val="1"/>
      </rPr>
      <t xml:space="preserve">  </t>
    </r>
    <r>
      <rPr>
        <sz val="9"/>
        <color rgb="FF000000"/>
        <rFont val="Arial"/>
        <family val="2"/>
      </rPr>
      <t xml:space="preserve">Le rapport est publié plus de 6 mois après la fin de la période. </t>
    </r>
  </si>
  <si>
    <r>
      <t>d.</t>
    </r>
    <r>
      <rPr>
        <sz val="7"/>
        <color rgb="FF000000"/>
        <rFont val="Times New Roman"/>
        <family val="1"/>
      </rPr>
      <t xml:space="preserve">  </t>
    </r>
    <r>
      <rPr>
        <sz val="9"/>
        <color rgb="FF000000"/>
        <rFont val="Arial"/>
        <family val="2"/>
      </rPr>
      <t xml:space="preserve">Le rapport n'est pas publié. </t>
    </r>
  </si>
  <si>
    <t xml:space="preserve">Combien de temps après la fin de l'année budgétaire le maire présente au public un rapport de fin d'année qui discute les résultats réels du budget pendant l'année?  </t>
  </si>
  <si>
    <r>
      <t>a.</t>
    </r>
    <r>
      <rPr>
        <sz val="7"/>
        <color rgb="FF000000"/>
        <rFont val="Times New Roman"/>
        <family val="1"/>
      </rPr>
      <t xml:space="preserve">  </t>
    </r>
    <r>
      <rPr>
        <sz val="9"/>
        <color rgb="FF000000"/>
        <rFont val="Arial"/>
        <family val="2"/>
      </rPr>
      <t xml:space="preserve">Le rapport est publié six mois ou moins après la fin de l'exercice budgétaire. </t>
    </r>
  </si>
  <si>
    <r>
      <t>b.</t>
    </r>
    <r>
      <rPr>
        <sz val="7"/>
        <color rgb="FF000000"/>
        <rFont val="Times New Roman"/>
        <family val="1"/>
      </rPr>
      <t xml:space="preserve">  </t>
    </r>
    <r>
      <rPr>
        <sz val="9"/>
        <color rgb="FF000000"/>
        <rFont val="Arial"/>
        <family val="2"/>
      </rPr>
      <t xml:space="preserve">Le rapport est publié12 mois ou moins (mais plus de six mois) après la fin de l'exercice budgétaire. </t>
    </r>
  </si>
  <si>
    <r>
      <t>c.</t>
    </r>
    <r>
      <rPr>
        <sz val="7"/>
        <color rgb="FF000000"/>
        <rFont val="Times New Roman"/>
        <family val="1"/>
      </rPr>
      <t xml:space="preserve">  </t>
    </r>
    <r>
      <rPr>
        <sz val="9"/>
        <color rgb="FF000000"/>
        <rFont val="Arial"/>
        <family val="2"/>
      </rPr>
      <t xml:space="preserve">Le rapport est publié plus de 12 mois après la fin de l'exercice budgétaire. </t>
    </r>
  </si>
  <si>
    <r>
      <t>d.</t>
    </r>
    <r>
      <rPr>
        <sz val="7"/>
        <color rgb="FF000000"/>
        <rFont val="Times New Roman"/>
        <family val="1"/>
      </rPr>
      <t xml:space="preserve">  </t>
    </r>
    <r>
      <rPr>
        <sz val="9"/>
        <color rgb="FF000000"/>
        <rFont val="Arial"/>
        <family val="2"/>
      </rPr>
      <t xml:space="preserve">Le maire ne publie pas un rapport de fin d'année. </t>
    </r>
  </si>
  <si>
    <r>
      <t xml:space="preserve">Pas applicable/autre (svp produire un commentaire). </t>
    </r>
    <r>
      <rPr>
        <u/>
        <sz val="9"/>
        <color rgb="FF000000"/>
        <rFont val="Arial"/>
        <family val="2"/>
      </rPr>
      <t>Commentaire</t>
    </r>
    <r>
      <rPr>
        <sz val="9"/>
        <color rgb="FF000000"/>
        <rFont val="Arial"/>
        <family val="2"/>
      </rPr>
      <t xml:space="preserve"> : </t>
    </r>
  </si>
  <si>
    <t xml:space="preserve">Combien de temps après la fin de l'exercice budgétaire les dépenses annuelles finales sont auditées et présentés au public?  </t>
  </si>
  <si>
    <r>
      <t>a.</t>
    </r>
    <r>
      <rPr>
        <sz val="7"/>
        <color rgb="FF000000"/>
        <rFont val="Times New Roman"/>
        <family val="1"/>
      </rPr>
      <t xml:space="preserve">  </t>
    </r>
    <r>
      <rPr>
        <sz val="9"/>
        <color rgb="FF000000"/>
        <rFont val="Arial"/>
        <family val="2"/>
      </rPr>
      <t xml:space="preserve">Des comptes d'audit finals sont publiés au moins six mois après la fin de l'exercice budgétaire. </t>
    </r>
  </si>
  <si>
    <r>
      <t>b.</t>
    </r>
    <r>
      <rPr>
        <sz val="7"/>
        <color rgb="FF000000"/>
        <rFont val="Times New Roman"/>
        <family val="1"/>
      </rPr>
      <t xml:space="preserve">  </t>
    </r>
    <r>
      <rPr>
        <sz val="9"/>
        <color rgb="FF000000"/>
        <rFont val="Arial"/>
        <family val="2"/>
      </rPr>
      <t xml:space="preserve">Des comptes d'audit finals sont publiés pendant 12 mois ou moins (mais plus de six mois) après la fin de l'exercice budgétaire. </t>
    </r>
  </si>
  <si>
    <r>
      <t>c.</t>
    </r>
    <r>
      <rPr>
        <sz val="7"/>
        <color rgb="FF000000"/>
        <rFont val="Times New Roman"/>
        <family val="1"/>
      </rPr>
      <t xml:space="preserve">  </t>
    </r>
    <r>
      <rPr>
        <sz val="9"/>
        <color rgb="FF000000"/>
        <rFont val="Arial"/>
        <family val="2"/>
      </rPr>
      <t xml:space="preserve">Des comptes d'audit finals sont publiés plus de 12 mois, mais dans les 24 mois qui suivent de la fin de l'exercice budgétaire. </t>
    </r>
  </si>
  <si>
    <r>
      <t>d.</t>
    </r>
    <r>
      <rPr>
        <sz val="7"/>
        <color rgb="FF000000"/>
        <rFont val="Times New Roman"/>
        <family val="1"/>
      </rPr>
      <t xml:space="preserve">  </t>
    </r>
    <r>
      <rPr>
        <sz val="9"/>
        <color rgb="FF000000"/>
        <rFont val="Arial"/>
        <family val="2"/>
      </rPr>
      <t xml:space="preserve">Des comptes d'audit finals ne sont pas accomplis dans les 24 mois à compter de la fin de l'exercice budgétaire ou eux ne sont pas présentés au public. </t>
    </r>
  </si>
  <si>
    <t xml:space="preserve">Answer </t>
  </si>
  <si>
    <t>Points earned</t>
  </si>
  <si>
    <t>Possible points</t>
  </si>
  <si>
    <t>Jamais</t>
  </si>
  <si>
    <t>Transferts competence plus prets</t>
  </si>
  <si>
    <t xml:space="preserve">Lors de la session du Compte Ad. </t>
  </si>
  <si>
    <t xml:space="preserve">Pas applicable </t>
  </si>
  <si>
    <t>Les partenaires Feirom et PNUD (??) - il y a une liste des biens de la commune detaille qui accompagne le budget</t>
  </si>
  <si>
    <t xml:space="preserve">Le rapport est presente lors du vote du Compte Administratif </t>
  </si>
  <si>
    <t xml:space="preserve">Un mois/chaque evenement </t>
  </si>
  <si>
    <t>1 mois (chaque evenement)</t>
  </si>
  <si>
    <t xml:space="preserve">Seules les dettes sont presentes </t>
  </si>
  <si>
    <t>Ngaoundere III 2010</t>
  </si>
  <si>
    <t>Nyambaka 2010</t>
  </si>
  <si>
    <t>Banyo 2010</t>
  </si>
  <si>
    <t>Bankim 2010</t>
  </si>
  <si>
    <t>Tignere 2010</t>
  </si>
  <si>
    <t>Tibati 2010</t>
  </si>
  <si>
    <t>Dir 2010</t>
  </si>
  <si>
    <t>Galim Tignere 2010</t>
  </si>
  <si>
    <t>Kontcha 2010</t>
  </si>
  <si>
    <t>Martap 2011</t>
  </si>
  <si>
    <t>Mayo Baleo 2011</t>
  </si>
  <si>
    <t>Mbe 2010</t>
  </si>
  <si>
    <t>Ngaoundere I 2010</t>
  </si>
  <si>
    <t>Ngaoundere II 2010</t>
  </si>
  <si>
    <t>Ngan-ha 2010</t>
  </si>
  <si>
    <t>Belel</t>
  </si>
  <si>
    <t>Dir</t>
  </si>
  <si>
    <t>Meiganga</t>
  </si>
  <si>
    <t>Ngaoundal 2010</t>
  </si>
  <si>
    <t>Djohong 2010</t>
  </si>
  <si>
    <t>Ngaoui 2010</t>
  </si>
  <si>
    <t>Total Q2</t>
  </si>
  <si>
    <t xml:space="preserve">Grand Total: </t>
  </si>
  <si>
    <t>Possible Points for Q1</t>
  </si>
  <si>
    <t>Possible Points for Q2</t>
  </si>
  <si>
    <t>Total Q3-Q15</t>
  </si>
  <si>
    <t>Maximum Possible Q3-Q15</t>
  </si>
  <si>
    <t>Maximum Grand Total</t>
  </si>
  <si>
    <t>Rank</t>
  </si>
  <si>
    <t>Comments</t>
  </si>
  <si>
    <t>Blank</t>
  </si>
  <si>
    <t>RAS</t>
  </si>
  <si>
    <t xml:space="preserve">2 Mois apres la fin de l'annee a travers le compte administratif </t>
  </si>
  <si>
    <t>Mayo-Darle 2010</t>
  </si>
  <si>
    <t>Weight</t>
  </si>
  <si>
    <t>Number of Councils</t>
  </si>
  <si>
    <t>I.</t>
  </si>
  <si>
    <t>II.</t>
  </si>
  <si>
    <t>III.</t>
  </si>
  <si>
    <t xml:space="preserve">IV. </t>
  </si>
  <si>
    <t>I. Enacted budget</t>
  </si>
  <si>
    <t>II. Budget Summary</t>
  </si>
  <si>
    <t>III. Mid-year report</t>
  </si>
  <si>
    <t>IV. Year-end report</t>
  </si>
  <si>
    <t>V. Audit report</t>
  </si>
  <si>
    <t>Document Type</t>
  </si>
  <si>
    <t>Budget Documents Available (For each document type (1-5), select the appropriate answer (I, II, II or IV). Select only one answer per document by checking the appropriate box in the table).</t>
  </si>
  <si>
    <t xml:space="preserve">For budget reports that are produced and distributed to the public, what steps are taken to distribute these reports and to promote 
 interest in them? (If report is produced, for each question 1-7, mark “Yes” or “No” in the boxes in columns I-V).
</t>
  </si>
  <si>
    <t>Not Produced</t>
  </si>
  <si>
    <t>Produced but Not Available to the Public</t>
  </si>
  <si>
    <t>Produced and available to the public, but only on request</t>
  </si>
  <si>
    <t>Produced and distributed to the public</t>
  </si>
  <si>
    <t>Enacted Budget</t>
  </si>
  <si>
    <t>Budget Summary</t>
  </si>
  <si>
    <t>Mid-Year Report</t>
  </si>
  <si>
    <t>Year-End Report</t>
  </si>
  <si>
    <t>Audit Report</t>
  </si>
  <si>
    <t xml:space="preserve">What is the ratio of actual revenues to estimated revenues for the last financial year? Please refer to last year’s administrative 
 accounts to answer this question.
</t>
  </si>
  <si>
    <t xml:space="preserve">25-50% </t>
  </si>
  <si>
    <r>
      <t>a.</t>
    </r>
    <r>
      <rPr>
        <sz val="7"/>
        <color rgb="FF000000"/>
        <rFont val="Times New Roman"/>
        <family val="1"/>
      </rPr>
      <t xml:space="preserve">     </t>
    </r>
    <r>
      <rPr>
        <sz val="9"/>
        <color rgb="FF000000"/>
        <rFont val="Arial"/>
        <family val="2"/>
      </rPr>
      <t xml:space="preserve">Less than 25% </t>
    </r>
  </si>
  <si>
    <r>
      <t>b.</t>
    </r>
    <r>
      <rPr>
        <sz val="7"/>
        <color rgb="FF000000"/>
        <rFont val="Times New Roman"/>
        <family val="1"/>
      </rPr>
      <t xml:space="preserve">     </t>
    </r>
    <r>
      <rPr>
        <sz val="9"/>
        <color rgb="FF000000"/>
        <rFont val="Arial"/>
        <family val="2"/>
      </rPr>
      <t xml:space="preserve">Between 25-50% </t>
    </r>
  </si>
  <si>
    <r>
      <t>c.</t>
    </r>
    <r>
      <rPr>
        <sz val="7"/>
        <color rgb="FF000000"/>
        <rFont val="Times New Roman"/>
        <family val="1"/>
      </rPr>
      <t xml:space="preserve">     </t>
    </r>
    <r>
      <rPr>
        <sz val="9"/>
        <color rgb="FF000000"/>
        <rFont val="Arial"/>
        <family val="2"/>
      </rPr>
      <t xml:space="preserve">Between 50-75% </t>
    </r>
  </si>
  <si>
    <t xml:space="preserve">What is the ratio of actual expenditures to estimated expenditures for the last financial year? Please refer to last year’s 
 administrative accounts to answer this question.
</t>
  </si>
  <si>
    <t xml:space="preserve">Do budget documents present information on financial assets (e.g., bank deposit accounts, debt, shares) held by the local council?
</t>
  </si>
  <si>
    <r>
      <t>a.</t>
    </r>
    <r>
      <rPr>
        <sz val="7"/>
        <color rgb="FF000000"/>
        <rFont val="Times New Roman"/>
        <family val="1"/>
      </rPr>
      <t xml:space="preserve">  </t>
    </r>
    <r>
      <rPr>
        <sz val="9"/>
        <color rgb="FF000000"/>
        <rFont val="Arial"/>
        <family val="2"/>
      </rPr>
      <t xml:space="preserve">Yes, extensive information on financial assets is presented, including a listing of the assets, a discussion of their purpose, and an estimate of their market value.
</t>
    </r>
  </si>
  <si>
    <r>
      <t>b.</t>
    </r>
    <r>
      <rPr>
        <sz val="7"/>
        <color rgb="FF000000"/>
        <rFont val="Times New Roman"/>
        <family val="1"/>
      </rPr>
      <t xml:space="preserve">  </t>
    </r>
    <r>
      <rPr>
        <sz val="9"/>
        <color rgb="FF000000"/>
        <rFont val="Arial"/>
        <family val="2"/>
      </rPr>
      <t>Yes, information is presented, highlighting key information, with some details.</t>
    </r>
  </si>
  <si>
    <r>
      <t>c.</t>
    </r>
    <r>
      <rPr>
        <sz val="7"/>
        <color rgb="FF000000"/>
        <rFont val="Times New Roman"/>
        <family val="1"/>
      </rPr>
      <t xml:space="preserve">  </t>
    </r>
    <r>
      <rPr>
        <sz val="9"/>
        <color rgb="FF000000"/>
        <rFont val="Arial"/>
        <family val="2"/>
      </rPr>
      <t>No, information on financial assets is not presented.</t>
    </r>
  </si>
  <si>
    <r>
      <t>d.</t>
    </r>
    <r>
      <rPr>
        <sz val="7"/>
        <color rgb="FF000000"/>
        <rFont val="Times New Roman"/>
        <family val="1"/>
      </rPr>
      <t xml:space="preserve">  </t>
    </r>
    <r>
      <rPr>
        <sz val="9"/>
        <color rgb="FF000000"/>
        <rFont val="Arial"/>
        <family val="2"/>
      </rPr>
      <t>Not applicable/other (please comment):</t>
    </r>
  </si>
  <si>
    <t>Do budget documents present information on non-financial assets (e.g., buildings, vehicles) held by the local council?</t>
  </si>
  <si>
    <r>
      <t>a.</t>
    </r>
    <r>
      <rPr>
        <sz val="7"/>
        <color rgb="FF000000"/>
        <rFont val="Times New Roman"/>
        <family val="1"/>
      </rPr>
      <t xml:space="preserve">  </t>
    </r>
    <r>
      <rPr>
        <sz val="9"/>
        <color rgb="FF000000"/>
        <rFont val="Arial"/>
        <family val="2"/>
      </rPr>
      <t xml:space="preserve">Yes, extensive information on non-financial assets is presented, including a listing of the assets, and (where possible) an estimate of their market value.
 </t>
    </r>
  </si>
  <si>
    <r>
      <t>b.</t>
    </r>
    <r>
      <rPr>
        <sz val="7"/>
        <color rgb="FF000000"/>
        <rFont val="Times New Roman"/>
        <family val="1"/>
      </rPr>
      <t xml:space="preserve">  </t>
    </r>
    <r>
      <rPr>
        <sz val="9"/>
        <color rgb="FF000000"/>
        <rFont val="Arial"/>
        <family val="2"/>
      </rPr>
      <t xml:space="preserve">Yes, information is presented, highlighting key information, with some details. </t>
    </r>
  </si>
  <si>
    <r>
      <t>c.</t>
    </r>
    <r>
      <rPr>
        <sz val="7"/>
        <color rgb="FF000000"/>
        <rFont val="Times New Roman"/>
        <family val="1"/>
      </rPr>
      <t xml:space="preserve">  </t>
    </r>
    <r>
      <rPr>
        <sz val="9"/>
        <color rgb="FF000000"/>
        <rFont val="Arial"/>
        <family val="2"/>
      </rPr>
      <t>No, information on non-financial assets is not presented.</t>
    </r>
  </si>
  <si>
    <t xml:space="preserve">Not applicable/other (please comment): </t>
  </si>
  <si>
    <t xml:space="preserve">d. Not applicable/other (please comment): </t>
  </si>
  <si>
    <t xml:space="preserve">Do budget documents provide details on the sources of donor assistance, both financial and in-kind (e.g. material provided, 
 infrastructure built, etc.)?
</t>
  </si>
  <si>
    <r>
      <t>a.</t>
    </r>
    <r>
      <rPr>
        <sz val="7"/>
        <color rgb="FF000000"/>
        <rFont val="Times New Roman"/>
        <family val="1"/>
      </rPr>
      <t xml:space="preserve">  </t>
    </r>
    <r>
      <rPr>
        <sz val="9"/>
        <color rgb="FF000000"/>
        <rFont val="Arial"/>
        <family val="2"/>
      </rPr>
      <t>All sources of donor assistance are identified individually.</t>
    </r>
  </si>
  <si>
    <r>
      <t>b.</t>
    </r>
    <r>
      <rPr>
        <sz val="7"/>
        <color rgb="FF000000"/>
        <rFont val="Times New Roman"/>
        <family val="1"/>
      </rPr>
      <t xml:space="preserve">  </t>
    </r>
    <r>
      <rPr>
        <sz val="9"/>
        <color rgb="FF000000"/>
        <rFont val="Arial"/>
        <family val="2"/>
      </rPr>
      <t>Some sources of donor assistance are identified individually.</t>
    </r>
  </si>
  <si>
    <r>
      <t>c.</t>
    </r>
    <r>
      <rPr>
        <sz val="7"/>
        <color rgb="FF000000"/>
        <rFont val="Times New Roman"/>
        <family val="1"/>
      </rPr>
      <t xml:space="preserve">  </t>
    </r>
    <r>
      <rPr>
        <sz val="9"/>
        <color rgb="FF000000"/>
        <rFont val="Arial"/>
        <family val="2"/>
      </rPr>
      <t>No sources of donor assistance are identified individually.</t>
    </r>
  </si>
  <si>
    <t xml:space="preserve">Do budget documents (e.g., budget or minutes of the budgetary session or the administrative account session) present non-financial data, such as the number of beneficiaries, for expenditure programs?
</t>
  </si>
  <si>
    <r>
      <t>a.</t>
    </r>
    <r>
      <rPr>
        <sz val="7"/>
        <color rgb="FF000000"/>
        <rFont val="Times New Roman"/>
        <family val="1"/>
      </rPr>
      <t xml:space="preserve">  </t>
    </r>
    <r>
      <rPr>
        <sz val="9"/>
        <color rgb="FF000000"/>
        <rFont val="Arial"/>
        <family val="2"/>
      </rPr>
      <t>Non-financial data are presented for all programs.</t>
    </r>
  </si>
  <si>
    <r>
      <t>b.</t>
    </r>
    <r>
      <rPr>
        <sz val="7"/>
        <color rgb="FF000000"/>
        <rFont val="Times New Roman"/>
        <family val="1"/>
      </rPr>
      <t xml:space="preserve">  </t>
    </r>
    <r>
      <rPr>
        <sz val="9"/>
        <color rgb="FF000000"/>
        <rFont val="Arial"/>
        <family val="2"/>
      </rPr>
      <t>Non-financial data are presented for some programs.</t>
    </r>
  </si>
  <si>
    <r>
      <t>c.</t>
    </r>
    <r>
      <rPr>
        <sz val="7"/>
        <color rgb="FF000000"/>
        <rFont val="Times New Roman"/>
        <family val="1"/>
      </rPr>
      <t xml:space="preserve">  </t>
    </r>
    <r>
      <rPr>
        <sz val="9"/>
        <color rgb="FF000000"/>
        <rFont val="Arial"/>
        <family val="2"/>
      </rPr>
      <t>No non-financial data are presented.</t>
    </r>
  </si>
  <si>
    <t xml:space="preserve">Do budget documents contain performance indicators (e.g. kilometers of roads built, number of classrooms constructed, number of school desks supplied) for expenditure programs?
</t>
  </si>
  <si>
    <r>
      <t>a.</t>
    </r>
    <r>
      <rPr>
        <sz val="7"/>
        <color rgb="FF000000"/>
        <rFont val="Times New Roman"/>
        <family val="1"/>
      </rPr>
      <t xml:space="preserve">  </t>
    </r>
    <r>
      <rPr>
        <sz val="9"/>
        <color rgb="FF000000"/>
        <rFont val="Arial"/>
        <family val="2"/>
      </rPr>
      <t>Performance indicators are presented for all programs.</t>
    </r>
  </si>
  <si>
    <r>
      <t>b.</t>
    </r>
    <r>
      <rPr>
        <sz val="7"/>
        <color rgb="FF000000"/>
        <rFont val="Times New Roman"/>
        <family val="1"/>
      </rPr>
      <t xml:space="preserve">  </t>
    </r>
    <r>
      <rPr>
        <sz val="9"/>
        <color rgb="FF000000"/>
        <rFont val="Arial"/>
        <family val="2"/>
      </rPr>
      <t>Performance indicators are presented for some programs.</t>
    </r>
  </si>
  <si>
    <r>
      <t>c.</t>
    </r>
    <r>
      <rPr>
        <sz val="7"/>
        <color rgb="FF000000"/>
        <rFont val="Times New Roman"/>
        <family val="1"/>
      </rPr>
      <t xml:space="preserve">  </t>
    </r>
    <r>
      <rPr>
        <sz val="9"/>
        <color rgb="FF000000"/>
        <rFont val="Arial"/>
        <family val="2"/>
      </rPr>
      <t>No performance indicators are presented.</t>
    </r>
  </si>
  <si>
    <t xml:space="preserve"> Does the council publish non-technical presentation intended for citizens that describes the budget and its proposals (e.g. a budget summary, a citizen-friendly version of the budget)?
</t>
  </si>
  <si>
    <t>a. Yes</t>
  </si>
  <si>
    <t>b. No</t>
  </si>
  <si>
    <t xml:space="preserve">If yes, what kind of information does the non-technical presentation include? Please comment: </t>
  </si>
  <si>
    <t xml:space="preserve">What percentage of local council members actually participate or are consulted in the process of determining budget priorities? </t>
  </si>
  <si>
    <r>
      <t>d.</t>
    </r>
    <r>
      <rPr>
        <sz val="7"/>
        <color rgb="FF000000"/>
        <rFont val="Times New Roman"/>
        <family val="1"/>
      </rPr>
      <t xml:space="preserve">     </t>
    </r>
    <r>
      <rPr>
        <sz val="9"/>
        <color rgb="FF000000"/>
        <rFont val="Arial"/>
        <family val="2"/>
      </rPr>
      <t xml:space="preserve">More than 75% </t>
    </r>
  </si>
  <si>
    <t xml:space="preserve">Does the executive hold consultations with the public as part of its process of determining budget priorities? </t>
  </si>
  <si>
    <r>
      <t>a.</t>
    </r>
    <r>
      <rPr>
        <sz val="7"/>
        <color rgb="FF000000"/>
        <rFont val="Times New Roman"/>
        <family val="1"/>
      </rPr>
      <t xml:space="preserve">  </t>
    </r>
    <r>
      <rPr>
        <sz val="9"/>
        <color rgb="FF000000"/>
        <rFont val="Arial"/>
        <family val="2"/>
      </rPr>
      <t>Yes</t>
    </r>
  </si>
  <si>
    <r>
      <t>b.</t>
    </r>
    <r>
      <rPr>
        <sz val="7"/>
        <color rgb="FF000000"/>
        <rFont val="Times New Roman"/>
        <family val="1"/>
      </rPr>
      <t xml:space="preserve">  </t>
    </r>
    <r>
      <rPr>
        <sz val="9"/>
        <color rgb="FF000000"/>
        <rFont val="Arial"/>
        <family val="2"/>
      </rPr>
      <t>No</t>
    </r>
  </si>
  <si>
    <r>
      <t>c.</t>
    </r>
    <r>
      <rPr>
        <sz val="7"/>
        <color rgb="FF000000"/>
        <rFont val="Times New Roman"/>
        <family val="1"/>
      </rPr>
      <t xml:space="preserve">  </t>
    </r>
    <r>
      <rPr>
        <sz val="9"/>
        <color rgb="FF000000"/>
        <rFont val="Arial"/>
        <family val="2"/>
      </rPr>
      <t>If yes, what kind of consultations with the public are held?</t>
    </r>
  </si>
  <si>
    <r>
      <t>1)</t>
    </r>
    <r>
      <rPr>
        <sz val="7"/>
        <color rgb="FF000000"/>
        <rFont val="Times New Roman"/>
        <family val="1"/>
      </rPr>
      <t xml:space="preserve">     </t>
    </r>
    <r>
      <rPr>
        <sz val="9"/>
        <color rgb="FF000000"/>
        <rFont val="Arial"/>
        <family val="2"/>
      </rPr>
      <t xml:space="preserve">Active participation by citizens in discussions of the local council. </t>
    </r>
  </si>
  <si>
    <r>
      <t>2)</t>
    </r>
    <r>
      <rPr>
        <sz val="7"/>
        <color rgb="FF000000"/>
        <rFont val="Times New Roman"/>
        <family val="1"/>
      </rPr>
      <t xml:space="preserve">     </t>
    </r>
    <r>
      <rPr>
        <sz val="9"/>
        <color rgb="FF000000"/>
        <rFont val="Arial"/>
        <family val="2"/>
      </rPr>
      <t>Local councils discuss the budget with citizens in their district.</t>
    </r>
  </si>
  <si>
    <r>
      <t>3)</t>
    </r>
    <r>
      <rPr>
        <sz val="7"/>
        <color rgb="FF000000"/>
        <rFont val="Times New Roman"/>
        <family val="1"/>
      </rPr>
      <t xml:space="preserve">     </t>
    </r>
    <r>
      <rPr>
        <sz val="9"/>
        <color rgb="FF000000"/>
        <rFont val="Arial"/>
        <family val="2"/>
      </rPr>
      <t xml:space="preserve">Other (please describe): </t>
    </r>
  </si>
  <si>
    <t xml:space="preserve">For  the mid-year report on actual expenditure released to the public by the executive, how much time typically elapses between the end of the reporting period and when the report is released (e.g., the report is released less than 4 weeks after the end of the second quarter)? 
</t>
  </si>
  <si>
    <r>
      <t>a.</t>
    </r>
    <r>
      <rPr>
        <sz val="7"/>
        <color rgb="FF000000"/>
        <rFont val="Times New Roman"/>
        <family val="1"/>
      </rPr>
      <t xml:space="preserve">  </t>
    </r>
    <r>
      <rPr>
        <sz val="9"/>
        <color rgb="FF000000"/>
        <rFont val="Arial"/>
        <family val="2"/>
      </rPr>
      <t>Report is released 3 month or less after the end of the period.</t>
    </r>
  </si>
  <si>
    <r>
      <t>b.</t>
    </r>
    <r>
      <rPr>
        <sz val="7"/>
        <color rgb="FF000000"/>
        <rFont val="Times New Roman"/>
        <family val="1"/>
      </rPr>
      <t xml:space="preserve">  </t>
    </r>
    <r>
      <rPr>
        <sz val="9"/>
        <color rgb="FF000000"/>
        <rFont val="Arial"/>
        <family val="2"/>
      </rPr>
      <t>Report is released 6 months or less (but more than 3 month) after the end of the period.</t>
    </r>
  </si>
  <si>
    <r>
      <t>c.</t>
    </r>
    <r>
      <rPr>
        <sz val="7"/>
        <color rgb="FF000000"/>
        <rFont val="Times New Roman"/>
        <family val="1"/>
      </rPr>
      <t xml:space="preserve">  </t>
    </r>
    <r>
      <rPr>
        <sz val="9"/>
        <color rgb="FF000000"/>
        <rFont val="Arial"/>
        <family val="2"/>
      </rPr>
      <t>Report is released more than 6 months after the end of the period.</t>
    </r>
  </si>
  <si>
    <r>
      <t>d.</t>
    </r>
    <r>
      <rPr>
        <sz val="7"/>
        <color rgb="FF000000"/>
        <rFont val="Times New Roman"/>
        <family val="1"/>
      </rPr>
      <t xml:space="preserve">  </t>
    </r>
    <r>
      <rPr>
        <sz val="9"/>
        <color rgb="FF000000"/>
        <rFont val="Arial"/>
        <family val="2"/>
      </rPr>
      <t>Mid-year report is not released.</t>
    </r>
  </si>
  <si>
    <t xml:space="preserve">How long after the end of the budget year does the executive release to the public a year-end report that discusses the budget’s actual outcome for the year? 
  </t>
  </si>
  <si>
    <r>
      <t>c.</t>
    </r>
    <r>
      <rPr>
        <sz val="7"/>
        <color rgb="FF000000"/>
        <rFont val="Times New Roman"/>
        <family val="1"/>
      </rPr>
      <t xml:space="preserve">  </t>
    </r>
    <r>
      <rPr>
        <sz val="9"/>
        <color rgb="FF000000"/>
        <rFont val="Arial"/>
        <family val="2"/>
      </rPr>
      <t>The report is released between 6 to 12 months after the end of the fiscal year.</t>
    </r>
  </si>
  <si>
    <r>
      <t>a.</t>
    </r>
    <r>
      <rPr>
        <sz val="7"/>
        <color rgb="FF000000"/>
        <rFont val="Times New Roman"/>
        <family val="1"/>
      </rPr>
      <t xml:space="preserve">  </t>
    </r>
    <r>
      <rPr>
        <sz val="9"/>
        <color rgb="FF000000"/>
        <rFont val="Arial"/>
        <family val="2"/>
      </rPr>
      <t>The report is released 6 months or less after the end of the fiscal year.</t>
    </r>
  </si>
  <si>
    <r>
      <t>c.</t>
    </r>
    <r>
      <rPr>
        <sz val="7"/>
        <color rgb="FF000000"/>
        <rFont val="Times New Roman"/>
        <family val="1"/>
      </rPr>
      <t xml:space="preserve">  </t>
    </r>
    <r>
      <rPr>
        <sz val="9"/>
        <color rgb="FF000000"/>
        <rFont val="Arial"/>
        <family val="2"/>
      </rPr>
      <t>The report is released more than 12 months after the end of the fiscal year.</t>
    </r>
  </si>
  <si>
    <t>d. The executive does not release a year-end report</t>
  </si>
  <si>
    <t xml:space="preserve">How long after the end of the fiscal year are the final annual expenditures audited and released to the public? </t>
  </si>
  <si>
    <r>
      <t>a.</t>
    </r>
    <r>
      <rPr>
        <sz val="7"/>
        <color rgb="FF000000"/>
        <rFont val="Times New Roman"/>
        <family val="1"/>
      </rPr>
      <t xml:space="preserve">  </t>
    </r>
    <r>
      <rPr>
        <sz val="9"/>
        <color rgb="FF000000"/>
        <rFont val="Arial"/>
        <family val="2"/>
      </rPr>
      <t>Final audited accounts are released to the public 6 months or less after the end of the fiscal year.</t>
    </r>
  </si>
  <si>
    <r>
      <t>b.</t>
    </r>
    <r>
      <rPr>
        <sz val="7"/>
        <color rgb="FF000000"/>
        <rFont val="Times New Roman"/>
        <family val="1"/>
      </rPr>
      <t xml:space="preserve">  </t>
    </r>
    <r>
      <rPr>
        <sz val="9"/>
        <color rgb="FF000000"/>
        <rFont val="Arial"/>
        <family val="2"/>
      </rPr>
      <t>Final audited accounts are released between 6 to 12 months after the end of the fiscal year.</t>
    </r>
  </si>
  <si>
    <t>Is the release date known at least one month in advance?</t>
  </si>
  <si>
    <t>Is an advance notification of release sent to users/media?</t>
  </si>
  <si>
    <t>Is document available on the Internet free of charge?</t>
  </si>
  <si>
    <t>Are free print copies available?</t>
  </si>
  <si>
    <t>Is a news conference held to discuss release of document?</t>
  </si>
  <si>
    <t>Is document disseminated by local councilors?</t>
  </si>
  <si>
    <t xml:space="preserve">Less than 25% </t>
  </si>
  <si>
    <t xml:space="preserve">Between 25-50% </t>
  </si>
  <si>
    <t xml:space="preserve">Between 50-75% </t>
  </si>
  <si>
    <t xml:space="preserve">Between 75% –100% </t>
  </si>
  <si>
    <t xml:space="preserve">More than 100% </t>
  </si>
  <si>
    <t xml:space="preserve">Other (please comment): </t>
  </si>
  <si>
    <r>
      <rPr>
        <sz val="9"/>
        <color rgb="FF000000"/>
        <rFont val="Calibri"/>
        <family val="2"/>
      </rPr>
      <t>&lt;</t>
    </r>
    <r>
      <rPr>
        <sz val="9"/>
        <color rgb="FF000000"/>
        <rFont val="Arial"/>
        <family val="2"/>
      </rPr>
      <t xml:space="preserve"> 25% </t>
    </r>
  </si>
  <si>
    <r>
      <rPr>
        <sz val="9"/>
        <color rgb="FF000000"/>
        <rFont val="Calibri"/>
        <family val="2"/>
      </rPr>
      <t>&gt;</t>
    </r>
    <r>
      <rPr>
        <sz val="9"/>
        <color rgb="FF000000"/>
        <rFont val="Arial"/>
        <family val="2"/>
      </rPr>
      <t xml:space="preserve"> 100% </t>
    </r>
  </si>
  <si>
    <t xml:space="preserve">50-75% </t>
  </si>
  <si>
    <t xml:space="preserve">75% –100% </t>
  </si>
  <si>
    <t>Yes, extensive information on financial assets is presented</t>
  </si>
  <si>
    <t>Yes, information is presented, highlighting key information</t>
  </si>
  <si>
    <t>No, information on financial assets is not presented</t>
  </si>
  <si>
    <t>N/A</t>
  </si>
  <si>
    <t>Chart legend</t>
  </si>
  <si>
    <t>No, information on non-financial assets is not presented</t>
  </si>
  <si>
    <t>All sources of donor assistance are identified individually.</t>
  </si>
  <si>
    <t>Some sources of donor assistance are identified individually.</t>
  </si>
  <si>
    <t>No sources of donor assistance are identified individually.</t>
  </si>
  <si>
    <t>Non-financial data are presented for all programs</t>
  </si>
  <si>
    <t>Non-financial data are presented for some programs</t>
  </si>
  <si>
    <t>No non-financial data are presented</t>
  </si>
  <si>
    <t>Performance indicators are presented for all programs</t>
  </si>
  <si>
    <t>Performance indicators are presented for some programs</t>
  </si>
  <si>
    <t>No performance indicators are presented</t>
  </si>
  <si>
    <t>&gt; 75%</t>
  </si>
  <si>
    <t>Yes</t>
  </si>
  <si>
    <t>No</t>
  </si>
  <si>
    <r>
      <rPr>
        <sz val="9"/>
        <color rgb="FF000000"/>
        <rFont val="Calibri"/>
        <family val="2"/>
      </rPr>
      <t>≤</t>
    </r>
    <r>
      <rPr>
        <sz val="9"/>
        <color rgb="FF000000"/>
        <rFont val="Arial"/>
        <family val="2"/>
      </rPr>
      <t xml:space="preserve">  3 months after the end of the period</t>
    </r>
  </si>
  <si>
    <t>3 - 6 months after the end of the period</t>
  </si>
  <si>
    <t>&gt; 6 months after the end of the period</t>
  </si>
  <si>
    <r>
      <rPr>
        <sz val="9"/>
        <color rgb="FF000000"/>
        <rFont val="Calibri"/>
        <family val="2"/>
      </rPr>
      <t>≤</t>
    </r>
    <r>
      <rPr>
        <sz val="9"/>
        <color rgb="FF000000"/>
        <rFont val="Arial"/>
        <family val="2"/>
      </rPr>
      <t xml:space="preserve">  6 months after the end of the FY</t>
    </r>
  </si>
  <si>
    <t>6 - 12 months after the end of the FY</t>
  </si>
  <si>
    <t>&gt; 12 months after the end of the FY</t>
  </si>
  <si>
    <t>Report is not released</t>
  </si>
  <si>
    <t>Is document released to the public on the same day as the official release to media?</t>
  </si>
  <si>
    <r>
      <t>c.</t>
    </r>
    <r>
      <rPr>
        <sz val="7"/>
        <color rgb="FF000000"/>
        <rFont val="Times New Roman"/>
        <family val="1"/>
      </rPr>
      <t xml:space="preserve">  </t>
    </r>
    <r>
      <rPr>
        <sz val="9"/>
        <color rgb="FF000000"/>
        <rFont val="Arial"/>
        <family val="2"/>
      </rPr>
      <t>Final audit accounts are released more than 12 months, but within 24 months of the end of the fiscal year.</t>
    </r>
  </si>
  <si>
    <r>
      <t>d.</t>
    </r>
    <r>
      <rPr>
        <sz val="7"/>
        <color rgb="FF000000"/>
        <rFont val="Times New Roman"/>
        <family val="1"/>
      </rPr>
      <t xml:space="preserve">  </t>
    </r>
    <r>
      <rPr>
        <sz val="9"/>
        <color rgb="FF000000"/>
        <rFont val="Arial"/>
        <family val="2"/>
      </rPr>
      <t>Final audited accounts are not completed within 24 months after the end of the fiscal year or they are not released to the public.</t>
    </r>
  </si>
  <si>
    <r>
      <rPr>
        <sz val="9"/>
        <color rgb="FF000000"/>
        <rFont val="Calibri"/>
        <family val="2"/>
      </rPr>
      <t>6 - 12</t>
    </r>
    <r>
      <rPr>
        <sz val="9"/>
        <color rgb="FF000000"/>
        <rFont val="Arial"/>
        <family val="2"/>
      </rPr>
      <t xml:space="preserve"> months after the end of the FY</t>
    </r>
  </si>
  <si>
    <r>
      <rPr>
        <sz val="9"/>
        <color rgb="FF000000"/>
        <rFont val="Calibri"/>
        <family val="2"/>
      </rPr>
      <t>12 - 24</t>
    </r>
    <r>
      <rPr>
        <sz val="9"/>
        <color rgb="FF000000"/>
        <rFont val="Arial"/>
        <family val="2"/>
      </rPr>
      <t xml:space="preserve"> months after the end of the FY</t>
    </r>
  </si>
  <si>
    <r>
      <rPr>
        <sz val="9"/>
        <color rgb="FF000000"/>
        <rFont val="Calibri"/>
        <family val="2"/>
      </rPr>
      <t xml:space="preserve">Not completed within 24 </t>
    </r>
    <r>
      <rPr>
        <sz val="9"/>
        <color rgb="FF000000"/>
        <rFont val="Arial"/>
        <family val="2"/>
      </rPr>
      <t>months after the end of the FY</t>
    </r>
  </si>
  <si>
    <t>Local Council Name</t>
  </si>
  <si>
    <t>Points*</t>
  </si>
  <si>
    <t xml:space="preserve">Yes, extensive information is presented
 </t>
  </si>
  <si>
    <t>Max possible</t>
  </si>
  <si>
    <t>See c.</t>
  </si>
  <si>
    <t>Weight for Q1</t>
  </si>
  <si>
    <t>Total Q1</t>
  </si>
  <si>
    <t>Total Q1-2</t>
  </si>
  <si>
    <t>Maximum Q1-Q2</t>
  </si>
  <si>
    <t xml:space="preserve">Red indicates weights </t>
  </si>
  <si>
    <t>Council</t>
  </si>
  <si>
    <t>Ngaoundere III</t>
  </si>
  <si>
    <t xml:space="preserve">La commune n'a recu aucune donnation </t>
  </si>
  <si>
    <t>L'incivisme fiscal; manque de moyens de locomotion pour le …(???)</t>
  </si>
  <si>
    <t>86.16.%</t>
  </si>
  <si>
    <t>Le rapport est publie auf fin d'annee</t>
  </si>
  <si>
    <t xml:space="preserve">Les rapports administratif sont publies deux mois apres l'exercise budgetaire ecoule </t>
  </si>
  <si>
    <t>Ngaroundal 2010</t>
  </si>
  <si>
    <t>CF. Pieces annexes edictes pour accompagnement a l'approbation des budgets et comptes administratifs de gestion (Sommier des batiments et etat de bien acquis).</t>
  </si>
  <si>
    <t>Tous les dons sont pris en charge en comptabilite - materis pares leur reception par deliberation du conseil municipal, qu'ils soient en nature ou en especes.</t>
  </si>
  <si>
    <t xml:space="preserve">Vanant en appui direct a la Commune </t>
  </si>
  <si>
    <t>Rapport presente sur les projets d'interet communautaires ou general.</t>
  </si>
  <si>
    <t xml:space="preserve">Le plan communal de developpement elabore de manier participative et adopte pare le conseil municipal est la source de budgetisation des projets annuels de cette Commune </t>
  </si>
  <si>
    <t xml:space="preserve">Rencontres et reunions avec autorites administratives, comites de concertation des villages, autorites traditionnelles et religieuses et leaders d'associations concourant au developpement. </t>
  </si>
  <si>
    <t xml:space="preserve">Par affichage apres approbation et/ou solicitation </t>
  </si>
  <si>
    <t xml:space="preserve">Audit depend de structure competentes de l'Etat sous forme de controle </t>
  </si>
  <si>
    <t>Council/FY</t>
  </si>
  <si>
    <t>La situation …???... Par le comptable (difficult to read)</t>
  </si>
  <si>
    <t>La situation detaille accompagne le Budget</t>
  </si>
  <si>
    <t xml:space="preserve">Le Pau (???) de campagne accompagnie le Budget </t>
  </si>
  <si>
    <t xml:space="preserve">Chaque conseiller dispose un avant projet de Budget et toutes les deliberations concernant les realisations Budgetaires </t>
  </si>
  <si>
    <t>PAI (???) …or PDL (???)</t>
  </si>
  <si>
    <t>On dit se refere aux CA du Maire</t>
  </si>
  <si>
    <t>Les partenaires des communes et PNUD (??)</t>
  </si>
  <si>
    <t>Le plan des campagnes detaille et chiffre accompagne le Budget</t>
  </si>
  <si>
    <t xml:space="preserve">Son presentes pour les ecoles et forages. </t>
  </si>
  <si>
    <t>En un mot chaque conseiller dispose l'avant projet de Budget et toutes les deliberations concernant les realisations de l'exercise.</t>
  </si>
  <si>
    <t>Plan de Developpement local ete etabli par PNDP, les conseillers municipaux et les populations, elites.</t>
  </si>
  <si>
    <t>Le rapport est presente au plus tard le Mars de l'annnee suivante</t>
  </si>
  <si>
    <t>Incivisme fiscal</t>
  </si>
  <si>
    <t>Elles sont inscrites au budget et justifies</t>
  </si>
  <si>
    <t>Ils sont inscrits et detailles</t>
  </si>
  <si>
    <t>Fournis par les consultants</t>
  </si>
  <si>
    <t>Reactualisees par an</t>
  </si>
  <si>
    <t>Tout le conseil</t>
  </si>
  <si>
    <t>Associations, quartier, villages, elites</t>
  </si>
  <si>
    <t>Les comptes n'ont jamais fait l'objet d'un audit</t>
  </si>
  <si>
    <t>L'audit est presente a travers le compte administratif quie est vote 3 mois apres la find de l'exercise</t>
  </si>
  <si>
    <t>La hausse du taux des revenues realises est lie a dotation generale de lEtat et de l'augmentation de CAC</t>
  </si>
  <si>
    <t>If percentages for Q2-Q15 add up to less than 100% it indicates that some councils left the field blank</t>
  </si>
  <si>
    <t>Percent of answers (Q3-Q15)</t>
  </si>
  <si>
    <t>Earned points</t>
  </si>
  <si>
    <t>Scores sorted by points from largest to smallest</t>
  </si>
  <si>
    <t>Unique descending rank of "earned points"</t>
  </si>
  <si>
    <t>LC Names ordered according to unique desending rank</t>
  </si>
  <si>
    <t xml:space="preserve">* out of 50 points maximum </t>
  </si>
  <si>
    <t>Position of kth largest score in original column with "Earned points"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</si>
</sst>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9"/>
      <color rgb="FF000000"/>
      <name val="Arial"/>
      <family val="2"/>
    </font>
    <font>
      <b/>
      <sz val="9"/>
      <color rgb="FF800000"/>
      <name val="Arial"/>
      <family val="2"/>
    </font>
    <font>
      <sz val="7"/>
      <color rgb="FF000000"/>
      <name val="Times New Roman"/>
      <family val="1"/>
    </font>
    <font>
      <u/>
      <sz val="9"/>
      <color rgb="FF000000"/>
      <name val="Arial"/>
      <family val="2"/>
    </font>
    <font>
      <b/>
      <sz val="11"/>
      <color theme="1"/>
      <name val="Calibri"/>
      <family val="2"/>
      <scheme val="minor"/>
    </font>
    <font>
      <b/>
      <sz val="9"/>
      <color rgb="FF000000"/>
      <name val="Arial"/>
      <family val="2"/>
    </font>
    <font>
      <sz val="11"/>
      <name val="Calibri"/>
      <family val="2"/>
      <scheme val="minor"/>
    </font>
    <font>
      <sz val="9"/>
      <color rgb="FF000000"/>
      <name val="Calibri"/>
      <family val="2"/>
    </font>
    <font>
      <sz val="11"/>
      <color rgb="FFFF0000"/>
      <name val="Calibri"/>
      <family val="2"/>
      <scheme val="minor"/>
    </font>
    <font>
      <sz val="9"/>
      <color rgb="FFFF0000"/>
      <name val="Arial"/>
      <family val="2"/>
    </font>
    <font>
      <u/>
      <sz val="11"/>
      <color theme="10"/>
      <name val="Calibri"/>
      <family val="2"/>
      <scheme val="minor"/>
    </font>
    <font>
      <u/>
      <sz val="11"/>
      <color theme="11"/>
      <name val="Calibri"/>
      <family val="2"/>
      <scheme val="minor"/>
    </font>
  </fonts>
  <fills count="6">
    <fill>
      <patternFill patternType="none"/>
    </fill>
    <fill>
      <patternFill patternType="gray125"/>
    </fill>
    <fill>
      <patternFill patternType="solid">
        <fgColor rgb="FFFDE9D9"/>
        <bgColor indexed="64"/>
      </patternFill>
    </fill>
    <fill>
      <patternFill patternType="solid">
        <fgColor theme="1"/>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style="medium">
        <color auto="1"/>
      </bottom>
      <diagonal/>
    </border>
    <border>
      <left/>
      <right/>
      <top style="medium">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top style="thin">
        <color auto="1"/>
      </top>
      <bottom style="medium">
        <color auto="1"/>
      </bottom>
      <diagonal/>
    </border>
    <border>
      <left/>
      <right/>
      <top style="medium">
        <color auto="1"/>
      </top>
      <bottom style="thin">
        <color auto="1"/>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style="thin">
        <color auto="1"/>
      </left>
      <right/>
      <top style="medium">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top/>
      <bottom style="medium">
        <color auto="1"/>
      </bottom>
      <diagonal/>
    </border>
    <border>
      <left/>
      <right/>
      <top style="thin">
        <color auto="1"/>
      </top>
      <bottom style="double">
        <color auto="1"/>
      </bottom>
      <diagonal/>
    </border>
  </borders>
  <cellStyleXfs count="3">
    <xf numFmtId="0" fontId="0" fillId="0" borderId="0"/>
    <xf numFmtId="0" fontId="11" fillId="0" borderId="0" applyNumberFormat="0" applyFill="0" applyBorder="0" applyAlignment="0" applyProtection="0"/>
    <xf numFmtId="0" fontId="12" fillId="0" borderId="0" applyNumberFormat="0" applyFill="0" applyBorder="0" applyAlignment="0" applyProtection="0"/>
  </cellStyleXfs>
  <cellXfs count="135">
    <xf numFmtId="0" fontId="0" fillId="0" borderId="0" xfId="0"/>
    <xf numFmtId="0" fontId="1" fillId="0" borderId="2" xfId="0" applyFont="1" applyBorder="1" applyAlignment="1">
      <alignment vertical="center"/>
    </xf>
    <xf numFmtId="0" fontId="0" fillId="0" borderId="2" xfId="0" applyBorder="1"/>
    <xf numFmtId="0" fontId="1" fillId="0" borderId="2" xfId="0" applyFont="1" applyBorder="1" applyAlignment="1">
      <alignment vertical="center" wrapText="1"/>
    </xf>
    <xf numFmtId="0" fontId="1" fillId="0" borderId="3" xfId="0" applyFont="1" applyBorder="1" applyAlignment="1">
      <alignment vertical="center"/>
    </xf>
    <xf numFmtId="0" fontId="0" fillId="0" borderId="3" xfId="0" applyBorder="1"/>
    <xf numFmtId="0" fontId="1" fillId="0" borderId="3" xfId="0" applyFont="1" applyBorder="1" applyAlignment="1">
      <alignmen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xf numFmtId="0" fontId="1" fillId="0" borderId="3" xfId="0" applyFont="1" applyBorder="1"/>
    <xf numFmtId="0" fontId="1" fillId="0" borderId="2" xfId="0" applyFont="1" applyBorder="1" applyAlignment="1">
      <alignment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xf numFmtId="0" fontId="1" fillId="0" borderId="3" xfId="0" applyFont="1" applyBorder="1" applyAlignment="1">
      <alignment wrapText="1"/>
    </xf>
    <xf numFmtId="0" fontId="1" fillId="0" borderId="4" xfId="0" applyFont="1" applyBorder="1" applyAlignment="1">
      <alignment horizontal="left" vertical="center"/>
    </xf>
    <xf numFmtId="0" fontId="0" fillId="0" borderId="4" xfId="0" applyBorder="1"/>
    <xf numFmtId="0" fontId="1" fillId="0" borderId="4" xfId="0" applyFont="1" applyBorder="1"/>
    <xf numFmtId="0" fontId="1" fillId="0" borderId="4" xfId="0" applyFont="1" applyBorder="1" applyAlignment="1">
      <alignment horizontal="left" vertical="center" wrapText="1"/>
    </xf>
    <xf numFmtId="0" fontId="1" fillId="0" borderId="4" xfId="0" applyFont="1" applyBorder="1" applyAlignment="1">
      <alignment vertical="center" wrapText="1"/>
    </xf>
    <xf numFmtId="0" fontId="1" fillId="0" borderId="4" xfId="0" applyFont="1" applyBorder="1" applyAlignment="1">
      <alignment vertical="center"/>
    </xf>
    <xf numFmtId="0" fontId="1" fillId="0" borderId="4" xfId="0" applyFont="1" applyBorder="1" applyAlignment="1"/>
    <xf numFmtId="0" fontId="1" fillId="0" borderId="4" xfId="0" applyFont="1" applyBorder="1" applyAlignment="1">
      <alignment wrapText="1"/>
    </xf>
    <xf numFmtId="0" fontId="1" fillId="0" borderId="2" xfId="0" applyFont="1" applyFill="1" applyBorder="1"/>
    <xf numFmtId="0" fontId="0" fillId="0" borderId="2" xfId="0" applyBorder="1" applyAlignment="1"/>
    <xf numFmtId="0" fontId="0" fillId="0" borderId="0" xfId="0" applyAlignment="1">
      <alignment wrapText="1"/>
    </xf>
    <xf numFmtId="0" fontId="0" fillId="0" borderId="8" xfId="0" applyBorder="1" applyAlignment="1">
      <alignment horizontal="center"/>
    </xf>
    <xf numFmtId="0" fontId="5" fillId="0" borderId="0" xfId="0" applyFont="1"/>
    <xf numFmtId="0" fontId="5" fillId="0" borderId="13" xfId="0" applyFont="1" applyBorder="1"/>
    <xf numFmtId="0" fontId="5" fillId="0" borderId="13" xfId="0" applyFont="1" applyBorder="1" applyAlignment="1">
      <alignment horizontal="center"/>
    </xf>
    <xf numFmtId="0" fontId="0" fillId="0" borderId="14" xfId="0" applyBorder="1"/>
    <xf numFmtId="0" fontId="0" fillId="0" borderId="14" xfId="0" applyBorder="1" applyAlignment="1">
      <alignment horizontal="center"/>
    </xf>
    <xf numFmtId="0" fontId="0" fillId="0" borderId="8" xfId="0" applyBorder="1"/>
    <xf numFmtId="0" fontId="2" fillId="2" borderId="2" xfId="0" applyFont="1" applyFill="1" applyBorder="1" applyAlignment="1">
      <alignment horizontal="center" wrapText="1"/>
    </xf>
    <xf numFmtId="0" fontId="2" fillId="2" borderId="19" xfId="0" applyFont="1" applyFill="1" applyBorder="1" applyAlignment="1">
      <alignment horizontal="center" wrapText="1"/>
    </xf>
    <xf numFmtId="0" fontId="1" fillId="0" borderId="19" xfId="0" applyFont="1" applyBorder="1"/>
    <xf numFmtId="0" fontId="1" fillId="0" borderId="20" xfId="0" applyFont="1" applyBorder="1" applyAlignment="1">
      <alignment wrapText="1"/>
    </xf>
    <xf numFmtId="0" fontId="1" fillId="0" borderId="20" xfId="0" applyFont="1" applyBorder="1"/>
    <xf numFmtId="0" fontId="1" fillId="0" borderId="21" xfId="0" applyFont="1" applyBorder="1"/>
    <xf numFmtId="0" fontId="6" fillId="0" borderId="22" xfId="0" applyFont="1" applyBorder="1"/>
    <xf numFmtId="0" fontId="0" fillId="0" borderId="16" xfId="0" applyBorder="1"/>
    <xf numFmtId="0" fontId="0" fillId="0" borderId="23" xfId="0" applyBorder="1"/>
    <xf numFmtId="0" fontId="2" fillId="2" borderId="4" xfId="0" applyFont="1" applyFill="1" applyBorder="1" applyAlignment="1">
      <alignment horizontal="center"/>
    </xf>
    <xf numFmtId="0" fontId="2" fillId="2" borderId="4" xfId="0" applyFont="1" applyFill="1" applyBorder="1" applyAlignment="1">
      <alignment horizontal="center" wrapText="1"/>
    </xf>
    <xf numFmtId="0" fontId="6" fillId="0" borderId="24" xfId="0" applyFont="1" applyBorder="1"/>
    <xf numFmtId="0" fontId="0" fillId="0" borderId="15" xfId="0" applyBorder="1"/>
    <xf numFmtId="0" fontId="0" fillId="0" borderId="1" xfId="0" applyBorder="1"/>
    <xf numFmtId="0" fontId="6" fillId="0" borderId="26" xfId="0" applyFont="1" applyBorder="1"/>
    <xf numFmtId="0" fontId="0" fillId="0" borderId="19" xfId="0" applyBorder="1"/>
    <xf numFmtId="0" fontId="1" fillId="0" borderId="20" xfId="0" applyFont="1" applyBorder="1" applyAlignment="1">
      <alignment vertical="center" wrapText="1"/>
    </xf>
    <xf numFmtId="0" fontId="0" fillId="0" borderId="20" xfId="0" applyBorder="1" applyAlignment="1"/>
    <xf numFmtId="0" fontId="0" fillId="0" borderId="3" xfId="0" applyBorder="1" applyAlignment="1"/>
    <xf numFmtId="0" fontId="0" fillId="0" borderId="31" xfId="0" applyBorder="1"/>
    <xf numFmtId="9" fontId="1" fillId="0" borderId="2" xfId="0" applyNumberFormat="1" applyFont="1" applyBorder="1" applyAlignment="1">
      <alignment wrapText="1"/>
    </xf>
    <xf numFmtId="0" fontId="6" fillId="0" borderId="23" xfId="0" applyFont="1" applyBorder="1"/>
    <xf numFmtId="0" fontId="5" fillId="0" borderId="15" xfId="0" applyFont="1" applyBorder="1" applyAlignment="1">
      <alignment wrapText="1"/>
    </xf>
    <xf numFmtId="0" fontId="0" fillId="0" borderId="23" xfId="0" applyFont="1" applyBorder="1"/>
    <xf numFmtId="0" fontId="1" fillId="0" borderId="2" xfId="0" applyFont="1" applyBorder="1" applyAlignment="1">
      <alignment vertical="top"/>
    </xf>
    <xf numFmtId="0" fontId="1" fillId="0" borderId="20" xfId="0" applyFont="1" applyBorder="1" applyAlignment="1">
      <alignment vertical="top" wrapText="1"/>
    </xf>
    <xf numFmtId="0" fontId="1" fillId="0" borderId="2" xfId="0" applyFont="1" applyBorder="1" applyAlignment="1">
      <alignment horizontal="left" vertical="top" wrapText="1"/>
    </xf>
    <xf numFmtId="0" fontId="0" fillId="5" borderId="2" xfId="0" applyFill="1" applyBorder="1" applyAlignment="1">
      <alignment wrapText="1"/>
    </xf>
    <xf numFmtId="0" fontId="0" fillId="4" borderId="2" xfId="0" applyFill="1" applyBorder="1" applyAlignment="1">
      <alignment wrapText="1"/>
    </xf>
    <xf numFmtId="0" fontId="7" fillId="4" borderId="9" xfId="0" applyFont="1" applyFill="1" applyBorder="1" applyAlignment="1">
      <alignment wrapText="1"/>
    </xf>
    <xf numFmtId="0" fontId="1" fillId="0" borderId="20" xfId="0" applyFont="1" applyBorder="1" applyAlignment="1">
      <alignment vertical="center"/>
    </xf>
    <xf numFmtId="0" fontId="8" fillId="0" borderId="2" xfId="0" applyFont="1" applyBorder="1" applyAlignment="1">
      <alignment vertical="center"/>
    </xf>
    <xf numFmtId="0" fontId="1" fillId="0" borderId="2" xfId="0" applyFont="1" applyBorder="1" applyAlignment="1">
      <alignment vertical="top" wrapText="1"/>
    </xf>
    <xf numFmtId="0" fontId="0" fillId="0" borderId="0" xfId="0" applyFill="1" applyBorder="1"/>
    <xf numFmtId="0" fontId="0" fillId="0" borderId="34" xfId="0" applyBorder="1" applyAlignment="1"/>
    <xf numFmtId="0" fontId="1" fillId="0" borderId="0" xfId="0" applyFont="1" applyFill="1" applyBorder="1" applyAlignment="1">
      <alignment wrapText="1"/>
    </xf>
    <xf numFmtId="0" fontId="0" fillId="3" borderId="4" xfId="0" applyFill="1" applyBorder="1"/>
    <xf numFmtId="0" fontId="0" fillId="5" borderId="2" xfId="0" applyNumberFormat="1" applyFill="1" applyBorder="1" applyAlignment="1">
      <alignment wrapText="1"/>
    </xf>
    <xf numFmtId="2" fontId="0" fillId="5" borderId="2" xfId="0" applyNumberFormat="1" applyFill="1" applyBorder="1" applyAlignment="1">
      <alignment wrapText="1"/>
    </xf>
    <xf numFmtId="0" fontId="10" fillId="0" borderId="2" xfId="0" applyFont="1" applyBorder="1" applyAlignment="1">
      <alignment wrapText="1"/>
    </xf>
    <xf numFmtId="0" fontId="10" fillId="0" borderId="20" xfId="0" applyFont="1" applyBorder="1" applyAlignment="1">
      <alignment wrapText="1"/>
    </xf>
    <xf numFmtId="0" fontId="9" fillId="0" borderId="0" xfId="0" applyFont="1"/>
    <xf numFmtId="0" fontId="0" fillId="0" borderId="0" xfId="0" applyAlignment="1">
      <alignment horizontal="center"/>
    </xf>
    <xf numFmtId="16" fontId="1" fillId="0" borderId="2" xfId="0" applyNumberFormat="1" applyFont="1" applyBorder="1"/>
    <xf numFmtId="0" fontId="0" fillId="0" borderId="0" xfId="0" applyAlignment="1">
      <alignment horizontal="center" vertical="center"/>
    </xf>
    <xf numFmtId="0" fontId="0" fillId="0" borderId="0" xfId="0" applyAlignment="1">
      <alignment horizontal="left"/>
    </xf>
    <xf numFmtId="0" fontId="0" fillId="0" borderId="0" xfId="0" applyBorder="1"/>
    <xf numFmtId="0" fontId="0" fillId="0" borderId="36" xfId="0" applyBorder="1"/>
    <xf numFmtId="0" fontId="0" fillId="0" borderId="36" xfId="0" applyBorder="1" applyAlignment="1">
      <alignment horizontal="center"/>
    </xf>
    <xf numFmtId="0" fontId="5" fillId="0" borderId="35" xfId="0" applyFont="1" applyBorder="1"/>
    <xf numFmtId="0" fontId="5" fillId="0" borderId="35" xfId="0" applyFont="1" applyBorder="1" applyAlignment="1">
      <alignment horizontal="center" wrapText="1"/>
    </xf>
    <xf numFmtId="0" fontId="0" fillId="0" borderId="35" xfId="0" applyBorder="1" applyAlignment="1">
      <alignment horizontal="left" wrapText="1"/>
    </xf>
    <xf numFmtId="0" fontId="0" fillId="0" borderId="20" xfId="0" applyBorder="1" applyAlignment="1">
      <alignment horizontal="left"/>
    </xf>
    <xf numFmtId="0" fontId="0" fillId="0" borderId="21" xfId="0" applyBorder="1" applyAlignment="1">
      <alignment horizontal="left"/>
    </xf>
    <xf numFmtId="0" fontId="6" fillId="0" borderId="27" xfId="0" applyFont="1" applyBorder="1" applyAlignment="1">
      <alignment wrapText="1"/>
    </xf>
    <xf numFmtId="0" fontId="6" fillId="0" borderId="14" xfId="0" applyFont="1" applyBorder="1" applyAlignment="1">
      <alignment wrapText="1"/>
    </xf>
    <xf numFmtId="0" fontId="5" fillId="0" borderId="14" xfId="0" applyFont="1" applyBorder="1" applyAlignment="1">
      <alignment wrapText="1"/>
    </xf>
    <xf numFmtId="0" fontId="5" fillId="0" borderId="25" xfId="0" applyFont="1" applyBorder="1" applyAlignment="1">
      <alignment wrapText="1"/>
    </xf>
    <xf numFmtId="0" fontId="6" fillId="0" borderId="27" xfId="0" applyFont="1" applyBorder="1" applyAlignment="1">
      <alignment vertical="top" wrapText="1"/>
    </xf>
    <xf numFmtId="0" fontId="6" fillId="0" borderId="14" xfId="0" applyFont="1" applyBorder="1" applyAlignment="1">
      <alignment vertical="top" wrapText="1"/>
    </xf>
    <xf numFmtId="0" fontId="5" fillId="0" borderId="14" xfId="0" applyFont="1" applyBorder="1" applyAlignment="1">
      <alignment vertical="top" wrapText="1"/>
    </xf>
    <xf numFmtId="0" fontId="5" fillId="0" borderId="25" xfId="0" applyFont="1" applyBorder="1" applyAlignment="1">
      <alignment vertical="top" wrapText="1"/>
    </xf>
    <xf numFmtId="0" fontId="6" fillId="0" borderId="27" xfId="0" applyFont="1" applyBorder="1" applyAlignment="1">
      <alignment horizontal="left" vertical="top" wrapText="1"/>
    </xf>
    <xf numFmtId="0" fontId="6" fillId="0" borderId="14" xfId="0" applyFont="1" applyBorder="1" applyAlignment="1">
      <alignment horizontal="left" vertical="top" wrapText="1"/>
    </xf>
    <xf numFmtId="0" fontId="6" fillId="0" borderId="25" xfId="0" applyFont="1" applyBorder="1" applyAlignment="1">
      <alignment horizontal="left" vertical="top" wrapText="1"/>
    </xf>
    <xf numFmtId="0" fontId="6" fillId="0" borderId="25" xfId="0" applyFont="1" applyBorder="1" applyAlignment="1">
      <alignment vertical="top" wrapText="1"/>
    </xf>
    <xf numFmtId="0" fontId="0" fillId="0" borderId="28"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6" fillId="0" borderId="14" xfId="0" applyFont="1" applyBorder="1" applyAlignment="1">
      <alignment horizontal="left" vertical="top"/>
    </xf>
    <xf numFmtId="0" fontId="6" fillId="0" borderId="25" xfId="0" applyFont="1" applyBorder="1" applyAlignment="1">
      <alignment horizontal="left" vertical="top"/>
    </xf>
    <xf numFmtId="0" fontId="0" fillId="0" borderId="32" xfId="0" applyBorder="1" applyAlignment="1">
      <alignment horizontal="left"/>
    </xf>
    <xf numFmtId="0" fontId="0" fillId="0" borderId="13" xfId="0" applyBorder="1" applyAlignment="1">
      <alignment horizontal="left"/>
    </xf>
    <xf numFmtId="0" fontId="0" fillId="0" borderId="33" xfId="0" applyBorder="1" applyAlignment="1">
      <alignment horizontal="left"/>
    </xf>
    <xf numFmtId="0" fontId="6" fillId="0" borderId="14" xfId="0" applyFont="1" applyBorder="1" applyAlignment="1">
      <alignment horizontal="left"/>
    </xf>
    <xf numFmtId="0" fontId="6" fillId="0" borderId="25" xfId="0" applyFont="1" applyBorder="1" applyAlignment="1">
      <alignment horizontal="left"/>
    </xf>
    <xf numFmtId="0" fontId="6" fillId="0" borderId="27" xfId="0" applyFont="1" applyBorder="1" applyAlignment="1">
      <alignment horizontal="left" vertical="center" wrapText="1"/>
    </xf>
    <xf numFmtId="0" fontId="6" fillId="0" borderId="14" xfId="0" applyFont="1" applyBorder="1" applyAlignment="1">
      <alignment horizontal="left" vertical="center"/>
    </xf>
    <xf numFmtId="0" fontId="6" fillId="0" borderId="25" xfId="0" applyFont="1" applyBorder="1" applyAlignment="1">
      <alignment horizontal="left" vertical="center"/>
    </xf>
    <xf numFmtId="0" fontId="6" fillId="0" borderId="6"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0" fillId="0" borderId="5"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6" fillId="0" borderId="27" xfId="0" applyFont="1" applyBorder="1" applyAlignment="1">
      <alignment horizontal="left"/>
    </xf>
    <xf numFmtId="0" fontId="0" fillId="0" borderId="34" xfId="0" applyBorder="1" applyAlignment="1">
      <alignment horizontal="left"/>
    </xf>
    <xf numFmtId="0" fontId="6" fillId="0" borderId="14" xfId="0" applyFont="1" applyBorder="1" applyAlignment="1">
      <alignment horizontal="left" vertical="center" wrapText="1"/>
    </xf>
    <xf numFmtId="0" fontId="6" fillId="0" borderId="7" xfId="0" applyFont="1" applyBorder="1" applyAlignment="1">
      <alignment horizontal="left"/>
    </xf>
    <xf numFmtId="0" fontId="6" fillId="0" borderId="10" xfId="0" applyFont="1" applyBorder="1" applyAlignment="1">
      <alignment horizontal="left"/>
    </xf>
    <xf numFmtId="0" fontId="6" fillId="0" borderId="7" xfId="0" applyFont="1" applyBorder="1" applyAlignment="1">
      <alignment horizontal="left" wrapText="1"/>
    </xf>
    <xf numFmtId="0" fontId="6" fillId="0" borderId="10" xfId="0" applyFont="1" applyBorder="1" applyAlignment="1">
      <alignment horizontal="left" wrapText="1"/>
    </xf>
    <xf numFmtId="0" fontId="6" fillId="0" borderId="27" xfId="0" applyFont="1" applyBorder="1" applyAlignment="1">
      <alignment horizontal="left" wrapText="1"/>
    </xf>
    <xf numFmtId="0" fontId="6" fillId="0" borderId="14" xfId="0" applyFont="1" applyBorder="1" applyAlignment="1">
      <alignment horizontal="left" wrapText="1"/>
    </xf>
    <xf numFmtId="0" fontId="6" fillId="0" borderId="25" xfId="0" applyFont="1" applyBorder="1" applyAlignment="1">
      <alignment horizontal="left" wrapText="1"/>
    </xf>
    <xf numFmtId="0" fontId="6" fillId="0" borderId="17" xfId="0" applyFont="1" applyBorder="1" applyAlignment="1">
      <alignment horizontal="left" wrapText="1"/>
    </xf>
    <xf numFmtId="0" fontId="6" fillId="0" borderId="18" xfId="0" applyFont="1" applyBorder="1" applyAlignment="1">
      <alignment horizontal="left" wrapText="1"/>
    </xf>
    <xf numFmtId="0" fontId="6" fillId="0" borderId="17" xfId="0" applyFont="1" applyBorder="1" applyAlignment="1">
      <alignment wrapText="1"/>
    </xf>
    <xf numFmtId="0" fontId="5" fillId="0" borderId="17" xfId="0" applyFont="1" applyBorder="1" applyAlignment="1">
      <alignment wrapText="1"/>
    </xf>
    <xf numFmtId="0" fontId="5" fillId="0" borderId="18" xfId="0" applyFont="1" applyBorder="1" applyAlignment="1">
      <alignment wrapText="1"/>
    </xf>
    <xf numFmtId="0" fontId="6" fillId="0" borderId="25" xfId="0" applyFont="1" applyBorder="1" applyAlignment="1">
      <alignment wrapText="1"/>
    </xf>
  </cellXfs>
  <cellStyles count="3">
    <cellStyle name="Followed Hyperlink" xfId="2" builtinId="9" hidden="1"/>
    <cellStyle name="Hyperlink" xfId="1" builtinId="8" hidden="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theme" Target="theme/theme1.xml"/><Relationship Id="rId26" Type="http://schemas.openxmlformats.org/officeDocument/2006/relationships/styles" Target="styles.xml"/><Relationship Id="rId27" Type="http://schemas.openxmlformats.org/officeDocument/2006/relationships/sharedStrings" Target="sharedStrings.xml"/><Relationship Id="rId28"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822370408129"/>
          <c:y val="0.0554432943073128"/>
          <c:w val="0.556844371843025"/>
          <c:h val="0.590587356355736"/>
        </c:manualLayout>
      </c:layout>
      <c:barChart>
        <c:barDir val="col"/>
        <c:grouping val="clustered"/>
        <c:varyColors val="0"/>
        <c:ser>
          <c:idx val="0"/>
          <c:order val="0"/>
          <c:tx>
            <c:strRef>
              <c:f>Summary!$D$5</c:f>
              <c:strCache>
                <c:ptCount val="1"/>
                <c:pt idx="0">
                  <c:v>Not Produced</c:v>
                </c:pt>
              </c:strCache>
            </c:strRef>
          </c:tx>
          <c:invertIfNegative val="0"/>
          <c:cat>
            <c:strRef>
              <c:f>Summary!$B$6:$B$10</c:f>
              <c:strCache>
                <c:ptCount val="5"/>
                <c:pt idx="0">
                  <c:v>Enacted Budget</c:v>
                </c:pt>
                <c:pt idx="1">
                  <c:v>Budget Summary</c:v>
                </c:pt>
                <c:pt idx="2">
                  <c:v>Mid-Year Report</c:v>
                </c:pt>
                <c:pt idx="3">
                  <c:v>Year-End Report</c:v>
                </c:pt>
                <c:pt idx="4">
                  <c:v>Audit Report</c:v>
                </c:pt>
              </c:strCache>
            </c:strRef>
          </c:cat>
          <c:val>
            <c:numRef>
              <c:f>Summary!$D$6:$D$10</c:f>
              <c:numCache>
                <c:formatCode>0%</c:formatCode>
                <c:ptCount val="5"/>
                <c:pt idx="0">
                  <c:v>0.0</c:v>
                </c:pt>
                <c:pt idx="1">
                  <c:v>0.0526315789473684</c:v>
                </c:pt>
                <c:pt idx="2">
                  <c:v>0.263157894736842</c:v>
                </c:pt>
                <c:pt idx="3">
                  <c:v>0.105263157894737</c:v>
                </c:pt>
                <c:pt idx="4">
                  <c:v>0.526315789473684</c:v>
                </c:pt>
              </c:numCache>
            </c:numRef>
          </c:val>
        </c:ser>
        <c:ser>
          <c:idx val="1"/>
          <c:order val="1"/>
          <c:tx>
            <c:strRef>
              <c:f>Summary!$E$5</c:f>
              <c:strCache>
                <c:ptCount val="1"/>
                <c:pt idx="0">
                  <c:v>Produced but Not Available to the Public</c:v>
                </c:pt>
              </c:strCache>
            </c:strRef>
          </c:tx>
          <c:invertIfNegative val="0"/>
          <c:cat>
            <c:strRef>
              <c:f>Summary!$B$6:$B$10</c:f>
              <c:strCache>
                <c:ptCount val="5"/>
                <c:pt idx="0">
                  <c:v>Enacted Budget</c:v>
                </c:pt>
                <c:pt idx="1">
                  <c:v>Budget Summary</c:v>
                </c:pt>
                <c:pt idx="2">
                  <c:v>Mid-Year Report</c:v>
                </c:pt>
                <c:pt idx="3">
                  <c:v>Year-End Report</c:v>
                </c:pt>
                <c:pt idx="4">
                  <c:v>Audit Report</c:v>
                </c:pt>
              </c:strCache>
            </c:strRef>
          </c:cat>
          <c:val>
            <c:numRef>
              <c:f>Summary!$E$6:$E$10</c:f>
              <c:numCache>
                <c:formatCode>0%</c:formatCode>
                <c:ptCount val="5"/>
                <c:pt idx="0">
                  <c:v>0.0526315789473684</c:v>
                </c:pt>
                <c:pt idx="1">
                  <c:v>0.157894736842105</c:v>
                </c:pt>
                <c:pt idx="2">
                  <c:v>0.210526315789474</c:v>
                </c:pt>
                <c:pt idx="3">
                  <c:v>0.210526315789474</c:v>
                </c:pt>
                <c:pt idx="4">
                  <c:v>0.0526315789473684</c:v>
                </c:pt>
              </c:numCache>
            </c:numRef>
          </c:val>
        </c:ser>
        <c:ser>
          <c:idx val="2"/>
          <c:order val="2"/>
          <c:tx>
            <c:strRef>
              <c:f>Summary!$F$5</c:f>
              <c:strCache>
                <c:ptCount val="1"/>
                <c:pt idx="0">
                  <c:v>Produced and available to the public, but only on request</c:v>
                </c:pt>
              </c:strCache>
            </c:strRef>
          </c:tx>
          <c:invertIfNegative val="0"/>
          <c:cat>
            <c:strRef>
              <c:f>Summary!$B$6:$B$10</c:f>
              <c:strCache>
                <c:ptCount val="5"/>
                <c:pt idx="0">
                  <c:v>Enacted Budget</c:v>
                </c:pt>
                <c:pt idx="1">
                  <c:v>Budget Summary</c:v>
                </c:pt>
                <c:pt idx="2">
                  <c:v>Mid-Year Report</c:v>
                </c:pt>
                <c:pt idx="3">
                  <c:v>Year-End Report</c:v>
                </c:pt>
                <c:pt idx="4">
                  <c:v>Audit Report</c:v>
                </c:pt>
              </c:strCache>
            </c:strRef>
          </c:cat>
          <c:val>
            <c:numRef>
              <c:f>Summary!$F$6:$F$10</c:f>
              <c:numCache>
                <c:formatCode>0%</c:formatCode>
                <c:ptCount val="5"/>
                <c:pt idx="0">
                  <c:v>0.894736842105263</c:v>
                </c:pt>
                <c:pt idx="1">
                  <c:v>0.526315789473684</c:v>
                </c:pt>
                <c:pt idx="2">
                  <c:v>0.263157894736842</c:v>
                </c:pt>
                <c:pt idx="3">
                  <c:v>0.368421052631579</c:v>
                </c:pt>
                <c:pt idx="4">
                  <c:v>0.105263157894737</c:v>
                </c:pt>
              </c:numCache>
            </c:numRef>
          </c:val>
        </c:ser>
        <c:ser>
          <c:idx val="3"/>
          <c:order val="3"/>
          <c:tx>
            <c:strRef>
              <c:f>Summary!$G$5</c:f>
              <c:strCache>
                <c:ptCount val="1"/>
                <c:pt idx="0">
                  <c:v>Produced and distributed to the public</c:v>
                </c:pt>
              </c:strCache>
            </c:strRef>
          </c:tx>
          <c:invertIfNegative val="0"/>
          <c:cat>
            <c:strRef>
              <c:f>Summary!$B$6:$B$10</c:f>
              <c:strCache>
                <c:ptCount val="5"/>
                <c:pt idx="0">
                  <c:v>Enacted Budget</c:v>
                </c:pt>
                <c:pt idx="1">
                  <c:v>Budget Summary</c:v>
                </c:pt>
                <c:pt idx="2">
                  <c:v>Mid-Year Report</c:v>
                </c:pt>
                <c:pt idx="3">
                  <c:v>Year-End Report</c:v>
                </c:pt>
                <c:pt idx="4">
                  <c:v>Audit Report</c:v>
                </c:pt>
              </c:strCache>
            </c:strRef>
          </c:cat>
          <c:val>
            <c:numRef>
              <c:f>Summary!$G$6:$G$10</c:f>
              <c:numCache>
                <c:formatCode>0%</c:formatCode>
                <c:ptCount val="5"/>
                <c:pt idx="0">
                  <c:v>0.0</c:v>
                </c:pt>
                <c:pt idx="1">
                  <c:v>0.157894736842105</c:v>
                </c:pt>
                <c:pt idx="2">
                  <c:v>0.0526315789473684</c:v>
                </c:pt>
                <c:pt idx="3">
                  <c:v>0.105263157894737</c:v>
                </c:pt>
                <c:pt idx="4">
                  <c:v>0.0</c:v>
                </c:pt>
              </c:numCache>
            </c:numRef>
          </c:val>
        </c:ser>
        <c:dLbls>
          <c:showLegendKey val="0"/>
          <c:showVal val="0"/>
          <c:showCatName val="0"/>
          <c:showSerName val="0"/>
          <c:showPercent val="0"/>
          <c:showBubbleSize val="0"/>
        </c:dLbls>
        <c:gapWidth val="150"/>
        <c:axId val="2106368168"/>
        <c:axId val="2100057352"/>
      </c:barChart>
      <c:catAx>
        <c:axId val="2106368168"/>
        <c:scaling>
          <c:orientation val="minMax"/>
        </c:scaling>
        <c:delete val="0"/>
        <c:axPos val="b"/>
        <c:majorTickMark val="out"/>
        <c:minorTickMark val="none"/>
        <c:tickLblPos val="nextTo"/>
        <c:crossAx val="2100057352"/>
        <c:crosses val="autoZero"/>
        <c:auto val="1"/>
        <c:lblAlgn val="ctr"/>
        <c:lblOffset val="100"/>
        <c:noMultiLvlLbl val="0"/>
      </c:catAx>
      <c:valAx>
        <c:axId val="2100057352"/>
        <c:scaling>
          <c:orientation val="minMax"/>
          <c:max val="1.0"/>
        </c:scaling>
        <c:delete val="0"/>
        <c:axPos val="l"/>
        <c:majorGridlines/>
        <c:numFmt formatCode="0%" sourceLinked="1"/>
        <c:majorTickMark val="out"/>
        <c:minorTickMark val="none"/>
        <c:tickLblPos val="low"/>
        <c:crossAx val="2106368168"/>
        <c:crosses val="autoZero"/>
        <c:crossBetween val="between"/>
        <c:majorUnit val="0.2"/>
      </c:valAx>
    </c:plotArea>
    <c:legend>
      <c:legendPos val="r"/>
      <c:layout>
        <c:manualLayout>
          <c:xMode val="edge"/>
          <c:yMode val="edge"/>
          <c:x val="0.670623136653429"/>
          <c:y val="0.0123817668858808"/>
          <c:w val="0.282928802320763"/>
          <c:h val="0.978579577921763"/>
        </c:manualLayout>
      </c:layout>
      <c:overlay val="0"/>
    </c:legend>
    <c:plotVisOnly val="1"/>
    <c:dispBlanksAs val="gap"/>
    <c:showDLblsOverMax val="0"/>
  </c:chart>
  <c:printSettings>
    <c:headerFooter/>
    <c:pageMargins b="0.750000000000001" l="0.700000000000001" r="0.700000000000001" t="0.750000000000001"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dLbls>
            <c:dLblPos val="inEnd"/>
            <c:showLegendKey val="0"/>
            <c:showVal val="1"/>
            <c:showCatName val="0"/>
            <c:showSerName val="0"/>
            <c:showPercent val="0"/>
            <c:showBubbleSize val="0"/>
            <c:showLeaderLines val="0"/>
          </c:dLbls>
          <c:cat>
            <c:strRef>
              <c:f>Summary!$C$70:$C$71</c:f>
              <c:strCache>
                <c:ptCount val="2"/>
                <c:pt idx="0">
                  <c:v>Yes</c:v>
                </c:pt>
                <c:pt idx="1">
                  <c:v>No</c:v>
                </c:pt>
              </c:strCache>
            </c:strRef>
          </c:cat>
          <c:val>
            <c:numRef>
              <c:f>Summary!$D$70:$D$71</c:f>
              <c:numCache>
                <c:formatCode>0%</c:formatCode>
                <c:ptCount val="2"/>
                <c:pt idx="0">
                  <c:v>0.842105263157895</c:v>
                </c:pt>
                <c:pt idx="1">
                  <c:v>0.0526315789473684</c:v>
                </c:pt>
              </c:numCache>
            </c:numRef>
          </c:val>
        </c:ser>
        <c:dLbls>
          <c:showLegendKey val="0"/>
          <c:showVal val="0"/>
          <c:showCatName val="0"/>
          <c:showSerName val="0"/>
          <c:showPercent val="0"/>
          <c:showBubbleSize val="0"/>
        </c:dLbls>
        <c:gapWidth val="75"/>
        <c:overlap val="40"/>
        <c:axId val="2111151416"/>
        <c:axId val="2111154456"/>
      </c:barChart>
      <c:catAx>
        <c:axId val="2111151416"/>
        <c:scaling>
          <c:orientation val="minMax"/>
        </c:scaling>
        <c:delete val="0"/>
        <c:axPos val="b"/>
        <c:numFmt formatCode="General" sourceLinked="1"/>
        <c:majorTickMark val="none"/>
        <c:minorTickMark val="none"/>
        <c:tickLblPos val="nextTo"/>
        <c:crossAx val="2111154456"/>
        <c:crosses val="autoZero"/>
        <c:auto val="1"/>
        <c:lblAlgn val="ctr"/>
        <c:lblOffset val="100"/>
        <c:noMultiLvlLbl val="0"/>
      </c:catAx>
      <c:valAx>
        <c:axId val="2111154456"/>
        <c:scaling>
          <c:orientation val="minMax"/>
        </c:scaling>
        <c:delete val="1"/>
        <c:axPos val="l"/>
        <c:majorGridlines>
          <c:spPr>
            <a:ln w="0">
              <a:solidFill>
                <a:schemeClr val="bg1"/>
              </a:solidFill>
            </a:ln>
          </c:spPr>
        </c:majorGridlines>
        <c:numFmt formatCode="0%" sourceLinked="1"/>
        <c:majorTickMark val="none"/>
        <c:minorTickMark val="none"/>
        <c:tickLblPos val="none"/>
        <c:crossAx val="2111151416"/>
        <c:crosses val="autoZero"/>
        <c:crossBetween val="between"/>
        <c:majorUnit val="0.1"/>
      </c:valAx>
    </c:plotArea>
    <c:plotVisOnly val="1"/>
    <c:dispBlanksAs val="gap"/>
    <c:showDLblsOverMax val="0"/>
  </c:chart>
  <c:printSettings>
    <c:headerFooter/>
    <c:pageMargins b="0.750000000000002" l="0.700000000000001" r="0.700000000000001" t="0.750000000000002"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dLbls>
            <c:dLblPos val="inEnd"/>
            <c:showLegendKey val="0"/>
            <c:showVal val="1"/>
            <c:showCatName val="0"/>
            <c:showSerName val="0"/>
            <c:showPercent val="0"/>
            <c:showBubbleSize val="0"/>
            <c:showLeaderLines val="0"/>
          </c:dLbls>
          <c:cat>
            <c:strRef>
              <c:f>Summary!$C$78:$C$82</c:f>
              <c:strCache>
                <c:ptCount val="5"/>
                <c:pt idx="0">
                  <c:v>≤  3 months after the end of the period</c:v>
                </c:pt>
                <c:pt idx="1">
                  <c:v>3 - 6 months after the end of the period</c:v>
                </c:pt>
                <c:pt idx="2">
                  <c:v>&gt; 6 months after the end of the period</c:v>
                </c:pt>
                <c:pt idx="3">
                  <c:v>Report is not released</c:v>
                </c:pt>
                <c:pt idx="4">
                  <c:v>N/A</c:v>
                </c:pt>
              </c:strCache>
            </c:strRef>
          </c:cat>
          <c:val>
            <c:numRef>
              <c:f>Summary!$D$78:$D$82</c:f>
              <c:numCache>
                <c:formatCode>0%</c:formatCode>
                <c:ptCount val="5"/>
                <c:pt idx="0">
                  <c:v>0.368421052631579</c:v>
                </c:pt>
                <c:pt idx="1">
                  <c:v>0.0526315789473684</c:v>
                </c:pt>
                <c:pt idx="2">
                  <c:v>0.0</c:v>
                </c:pt>
                <c:pt idx="3">
                  <c:v>0.157894736842105</c:v>
                </c:pt>
                <c:pt idx="4">
                  <c:v>0.210526315789474</c:v>
                </c:pt>
              </c:numCache>
            </c:numRef>
          </c:val>
        </c:ser>
        <c:dLbls>
          <c:showLegendKey val="0"/>
          <c:showVal val="0"/>
          <c:showCatName val="0"/>
          <c:showSerName val="0"/>
          <c:showPercent val="0"/>
          <c:showBubbleSize val="0"/>
        </c:dLbls>
        <c:gapWidth val="75"/>
        <c:overlap val="40"/>
        <c:axId val="2106410520"/>
        <c:axId val="2106413560"/>
      </c:barChart>
      <c:catAx>
        <c:axId val="2106410520"/>
        <c:scaling>
          <c:orientation val="minMax"/>
        </c:scaling>
        <c:delete val="0"/>
        <c:axPos val="b"/>
        <c:numFmt formatCode="General" sourceLinked="1"/>
        <c:majorTickMark val="none"/>
        <c:minorTickMark val="none"/>
        <c:tickLblPos val="nextTo"/>
        <c:crossAx val="2106413560"/>
        <c:crosses val="autoZero"/>
        <c:auto val="1"/>
        <c:lblAlgn val="ctr"/>
        <c:lblOffset val="100"/>
        <c:noMultiLvlLbl val="0"/>
      </c:catAx>
      <c:valAx>
        <c:axId val="2106413560"/>
        <c:scaling>
          <c:orientation val="minMax"/>
        </c:scaling>
        <c:delete val="1"/>
        <c:axPos val="l"/>
        <c:majorGridlines>
          <c:spPr>
            <a:ln w="0">
              <a:solidFill>
                <a:schemeClr val="bg1"/>
              </a:solidFill>
            </a:ln>
          </c:spPr>
        </c:majorGridlines>
        <c:numFmt formatCode="0%" sourceLinked="1"/>
        <c:majorTickMark val="none"/>
        <c:minorTickMark val="none"/>
        <c:tickLblPos val="none"/>
        <c:crossAx val="2106410520"/>
        <c:crosses val="autoZero"/>
        <c:crossBetween val="between"/>
        <c:majorUnit val="0.1"/>
      </c:valAx>
    </c:plotArea>
    <c:plotVisOnly val="1"/>
    <c:dispBlanksAs val="gap"/>
    <c:showDLblsOverMax val="0"/>
  </c:chart>
  <c:printSettings>
    <c:headerFooter/>
    <c:pageMargins b="0.750000000000002" l="0.700000000000001" r="0.700000000000001" t="0.750000000000002"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dLbls>
            <c:dLblPos val="inEnd"/>
            <c:showLegendKey val="0"/>
            <c:showVal val="1"/>
            <c:showCatName val="0"/>
            <c:showSerName val="0"/>
            <c:showPercent val="0"/>
            <c:showBubbleSize val="0"/>
            <c:showLeaderLines val="0"/>
          </c:dLbls>
          <c:cat>
            <c:strRef>
              <c:f>Summary!$C$84:$C$88</c:f>
              <c:strCache>
                <c:ptCount val="5"/>
                <c:pt idx="0">
                  <c:v>≤  6 months after the end of the FY</c:v>
                </c:pt>
                <c:pt idx="1">
                  <c:v>6 - 12 months after the end of the FY</c:v>
                </c:pt>
                <c:pt idx="2">
                  <c:v>&gt; 12 months after the end of the FY</c:v>
                </c:pt>
                <c:pt idx="3">
                  <c:v>Report is not released</c:v>
                </c:pt>
                <c:pt idx="4">
                  <c:v>N/A</c:v>
                </c:pt>
              </c:strCache>
            </c:strRef>
          </c:cat>
          <c:val>
            <c:numRef>
              <c:f>Summary!$D$84:$D$88</c:f>
              <c:numCache>
                <c:formatCode>0%</c:formatCode>
                <c:ptCount val="5"/>
                <c:pt idx="0">
                  <c:v>0.736842105263158</c:v>
                </c:pt>
                <c:pt idx="1">
                  <c:v>0.0</c:v>
                </c:pt>
                <c:pt idx="2">
                  <c:v>0.0526315789473684</c:v>
                </c:pt>
                <c:pt idx="3">
                  <c:v>0.0</c:v>
                </c:pt>
                <c:pt idx="4">
                  <c:v>0.157894736842105</c:v>
                </c:pt>
              </c:numCache>
            </c:numRef>
          </c:val>
        </c:ser>
        <c:dLbls>
          <c:showLegendKey val="0"/>
          <c:showVal val="0"/>
          <c:showCatName val="0"/>
          <c:showSerName val="0"/>
          <c:showPercent val="0"/>
          <c:showBubbleSize val="0"/>
        </c:dLbls>
        <c:gapWidth val="75"/>
        <c:overlap val="40"/>
        <c:axId val="2111185976"/>
        <c:axId val="2111189032"/>
      </c:barChart>
      <c:catAx>
        <c:axId val="2111185976"/>
        <c:scaling>
          <c:orientation val="minMax"/>
        </c:scaling>
        <c:delete val="0"/>
        <c:axPos val="b"/>
        <c:numFmt formatCode="General" sourceLinked="1"/>
        <c:majorTickMark val="none"/>
        <c:minorTickMark val="none"/>
        <c:tickLblPos val="nextTo"/>
        <c:crossAx val="2111189032"/>
        <c:crosses val="autoZero"/>
        <c:auto val="1"/>
        <c:lblAlgn val="ctr"/>
        <c:lblOffset val="100"/>
        <c:noMultiLvlLbl val="0"/>
      </c:catAx>
      <c:valAx>
        <c:axId val="2111189032"/>
        <c:scaling>
          <c:orientation val="minMax"/>
        </c:scaling>
        <c:delete val="1"/>
        <c:axPos val="l"/>
        <c:majorGridlines>
          <c:spPr>
            <a:ln w="0">
              <a:solidFill>
                <a:schemeClr val="bg1"/>
              </a:solidFill>
            </a:ln>
          </c:spPr>
        </c:majorGridlines>
        <c:numFmt formatCode="0%" sourceLinked="1"/>
        <c:majorTickMark val="none"/>
        <c:minorTickMark val="none"/>
        <c:tickLblPos val="none"/>
        <c:crossAx val="2111185976"/>
        <c:crosses val="autoZero"/>
        <c:crossBetween val="between"/>
        <c:majorUnit val="0.1"/>
      </c:valAx>
    </c:plotArea>
    <c:plotVisOnly val="1"/>
    <c:dispBlanksAs val="gap"/>
    <c:showDLblsOverMax val="0"/>
  </c:chart>
  <c:printSettings>
    <c:headerFooter/>
    <c:pageMargins b="0.750000000000002" l="0.700000000000001" r="0.700000000000001" t="0.750000000000002"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dLbls>
            <c:dLblPos val="inEnd"/>
            <c:showLegendKey val="0"/>
            <c:showVal val="1"/>
            <c:showCatName val="0"/>
            <c:showSerName val="0"/>
            <c:showPercent val="0"/>
            <c:showBubbleSize val="0"/>
            <c:showLeaderLines val="0"/>
          </c:dLbls>
          <c:cat>
            <c:strRef>
              <c:f>Summary!$C$90:$C$94</c:f>
              <c:strCache>
                <c:ptCount val="5"/>
                <c:pt idx="0">
                  <c:v>≤  6 months after the end of the FY</c:v>
                </c:pt>
                <c:pt idx="1">
                  <c:v>6 - 12 months after the end of the FY</c:v>
                </c:pt>
                <c:pt idx="2">
                  <c:v>12 - 24 months after the end of the FY</c:v>
                </c:pt>
                <c:pt idx="3">
                  <c:v>Not completed within 24 months after the end of the FY</c:v>
                </c:pt>
                <c:pt idx="4">
                  <c:v>N/A</c:v>
                </c:pt>
              </c:strCache>
            </c:strRef>
          </c:cat>
          <c:val>
            <c:numRef>
              <c:f>Summary!$D$90:$D$94</c:f>
              <c:numCache>
                <c:formatCode>0%</c:formatCode>
                <c:ptCount val="5"/>
                <c:pt idx="0">
                  <c:v>0.157894736842105</c:v>
                </c:pt>
                <c:pt idx="1">
                  <c:v>0.0526315789473684</c:v>
                </c:pt>
                <c:pt idx="2">
                  <c:v>0.0</c:v>
                </c:pt>
                <c:pt idx="3">
                  <c:v>0.105263157894737</c:v>
                </c:pt>
                <c:pt idx="4">
                  <c:v>0.368421052631579</c:v>
                </c:pt>
              </c:numCache>
            </c:numRef>
          </c:val>
        </c:ser>
        <c:dLbls>
          <c:showLegendKey val="0"/>
          <c:showVal val="0"/>
          <c:showCatName val="0"/>
          <c:showSerName val="0"/>
          <c:showPercent val="0"/>
          <c:showBubbleSize val="0"/>
        </c:dLbls>
        <c:gapWidth val="75"/>
        <c:overlap val="40"/>
        <c:axId val="2111216120"/>
        <c:axId val="2111219160"/>
      </c:barChart>
      <c:catAx>
        <c:axId val="2111216120"/>
        <c:scaling>
          <c:orientation val="minMax"/>
        </c:scaling>
        <c:delete val="0"/>
        <c:axPos val="b"/>
        <c:numFmt formatCode="General" sourceLinked="1"/>
        <c:majorTickMark val="none"/>
        <c:minorTickMark val="none"/>
        <c:tickLblPos val="nextTo"/>
        <c:crossAx val="2111219160"/>
        <c:crosses val="autoZero"/>
        <c:auto val="1"/>
        <c:lblAlgn val="ctr"/>
        <c:lblOffset val="100"/>
        <c:noMultiLvlLbl val="0"/>
      </c:catAx>
      <c:valAx>
        <c:axId val="2111219160"/>
        <c:scaling>
          <c:orientation val="minMax"/>
        </c:scaling>
        <c:delete val="1"/>
        <c:axPos val="l"/>
        <c:majorGridlines>
          <c:spPr>
            <a:ln w="0">
              <a:solidFill>
                <a:schemeClr val="bg1"/>
              </a:solidFill>
            </a:ln>
          </c:spPr>
        </c:majorGridlines>
        <c:numFmt formatCode="0%" sourceLinked="1"/>
        <c:majorTickMark val="none"/>
        <c:minorTickMark val="none"/>
        <c:tickLblPos val="none"/>
        <c:crossAx val="2111216120"/>
        <c:crosses val="autoZero"/>
        <c:crossBetween val="between"/>
        <c:majorUnit val="0.1"/>
      </c:valAx>
    </c:plotArea>
    <c:plotVisOnly val="1"/>
    <c:dispBlanksAs val="gap"/>
    <c:showDLblsOverMax val="0"/>
  </c:chart>
  <c:printSettings>
    <c:headerFooter/>
    <c:pageMargins b="0.750000000000002" l="0.700000000000001" r="0.700000000000001" t="0.750000000000002"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howLegendKey val="0"/>
            <c:showVal val="1"/>
            <c:showCatName val="0"/>
            <c:showSerName val="0"/>
            <c:showPercent val="0"/>
            <c:showBubbleSize val="0"/>
            <c:showLeaderLines val="0"/>
          </c:dLbls>
          <c:cat>
            <c:strRef>
              <c:f>Summary!$C$50:$C$53</c:f>
              <c:strCache>
                <c:ptCount val="4"/>
                <c:pt idx="0">
                  <c:v>Non-financial data are presented for all programs</c:v>
                </c:pt>
                <c:pt idx="1">
                  <c:v>Non-financial data are presented for some programs</c:v>
                </c:pt>
                <c:pt idx="2">
                  <c:v>No non-financial data are presented</c:v>
                </c:pt>
                <c:pt idx="3">
                  <c:v>N/A</c:v>
                </c:pt>
              </c:strCache>
            </c:strRef>
          </c:cat>
          <c:val>
            <c:numRef>
              <c:f>Summary!$D$50:$D$53</c:f>
              <c:numCache>
                <c:formatCode>0%</c:formatCode>
                <c:ptCount val="4"/>
                <c:pt idx="0">
                  <c:v>0.31578947368421</c:v>
                </c:pt>
                <c:pt idx="1">
                  <c:v>0.31578947368421</c:v>
                </c:pt>
                <c:pt idx="2">
                  <c:v>0.210526315789474</c:v>
                </c:pt>
                <c:pt idx="3">
                  <c:v>0.0526315789473684</c:v>
                </c:pt>
              </c:numCache>
            </c:numRef>
          </c:val>
        </c:ser>
        <c:dLbls>
          <c:showLegendKey val="0"/>
          <c:showVal val="0"/>
          <c:showCatName val="0"/>
          <c:showSerName val="0"/>
          <c:showPercent val="0"/>
          <c:showBubbleSize val="0"/>
        </c:dLbls>
        <c:gapWidth val="150"/>
        <c:axId val="2111244888"/>
        <c:axId val="2111247864"/>
      </c:barChart>
      <c:catAx>
        <c:axId val="2111244888"/>
        <c:scaling>
          <c:orientation val="minMax"/>
        </c:scaling>
        <c:delete val="0"/>
        <c:axPos val="b"/>
        <c:majorTickMark val="out"/>
        <c:minorTickMark val="none"/>
        <c:tickLblPos val="nextTo"/>
        <c:crossAx val="2111247864"/>
        <c:crosses val="autoZero"/>
        <c:auto val="1"/>
        <c:lblAlgn val="ctr"/>
        <c:lblOffset val="100"/>
        <c:noMultiLvlLbl val="0"/>
      </c:catAx>
      <c:valAx>
        <c:axId val="2111247864"/>
        <c:scaling>
          <c:orientation val="minMax"/>
        </c:scaling>
        <c:delete val="1"/>
        <c:axPos val="l"/>
        <c:majorGridlines>
          <c:spPr>
            <a:ln w="0">
              <a:solidFill>
                <a:schemeClr val="bg1"/>
              </a:solidFill>
            </a:ln>
          </c:spPr>
        </c:majorGridlines>
        <c:numFmt formatCode="0%" sourceLinked="1"/>
        <c:majorTickMark val="out"/>
        <c:minorTickMark val="none"/>
        <c:tickLblPos val="none"/>
        <c:crossAx val="2111244888"/>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howLegendKey val="0"/>
            <c:showVal val="0"/>
            <c:showCatName val="0"/>
            <c:showSerName val="0"/>
            <c:showPercent val="1"/>
            <c:showBubbleSize val="0"/>
            <c:showLeaderLines val="1"/>
          </c:dLbls>
          <c:cat>
            <c:strRef>
              <c:f>Summary!$B$21:$B$25</c:f>
              <c:strCache>
                <c:ptCount val="5"/>
                <c:pt idx="0">
                  <c:v>Less than 25% </c:v>
                </c:pt>
                <c:pt idx="1">
                  <c:v>Between 25-50% </c:v>
                </c:pt>
                <c:pt idx="2">
                  <c:v>Between 50-75% </c:v>
                </c:pt>
                <c:pt idx="3">
                  <c:v>Between 75% –100% </c:v>
                </c:pt>
                <c:pt idx="4">
                  <c:v>More than 100% </c:v>
                </c:pt>
              </c:strCache>
            </c:strRef>
          </c:cat>
          <c:val>
            <c:numRef>
              <c:f>Summary!$D$21:$D$25</c:f>
              <c:numCache>
                <c:formatCode>0%</c:formatCode>
                <c:ptCount val="5"/>
                <c:pt idx="0">
                  <c:v>0.0526315789473684</c:v>
                </c:pt>
                <c:pt idx="1">
                  <c:v>0.210526315789474</c:v>
                </c:pt>
                <c:pt idx="2">
                  <c:v>0.473684210526316</c:v>
                </c:pt>
                <c:pt idx="3">
                  <c:v>0.210526315789474</c:v>
                </c:pt>
                <c:pt idx="4">
                  <c:v>0.0526315789473684</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0000000000001" l="0.700000000000001" r="0.700000000000001" t="0.750000000000001"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931929785372575"/>
          <c:y val="0.114340537220082"/>
          <c:w val="0.595484075128906"/>
          <c:h val="0.714580890154689"/>
        </c:manualLayout>
      </c:layout>
      <c:pieChart>
        <c:varyColors val="1"/>
        <c:ser>
          <c:idx val="0"/>
          <c:order val="0"/>
          <c:dLbls>
            <c:showLegendKey val="0"/>
            <c:showVal val="0"/>
            <c:showCatName val="0"/>
            <c:showSerName val="0"/>
            <c:showPercent val="1"/>
            <c:showBubbleSize val="0"/>
            <c:showLeaderLines val="1"/>
          </c:dLbls>
          <c:cat>
            <c:strRef>
              <c:f>Summary!$B$28:$B$32</c:f>
              <c:strCache>
                <c:ptCount val="5"/>
                <c:pt idx="0">
                  <c:v>&lt; 25% </c:v>
                </c:pt>
                <c:pt idx="1">
                  <c:v>25-50% </c:v>
                </c:pt>
                <c:pt idx="2">
                  <c:v>50-75% </c:v>
                </c:pt>
                <c:pt idx="3">
                  <c:v>75% –100% </c:v>
                </c:pt>
                <c:pt idx="4">
                  <c:v>&gt; 100% </c:v>
                </c:pt>
              </c:strCache>
            </c:strRef>
          </c:cat>
          <c:val>
            <c:numRef>
              <c:f>Summary!$D$28:$D$32</c:f>
              <c:numCache>
                <c:formatCode>0%</c:formatCode>
                <c:ptCount val="5"/>
                <c:pt idx="0">
                  <c:v>0.0</c:v>
                </c:pt>
                <c:pt idx="1">
                  <c:v>0.31578947368421</c:v>
                </c:pt>
                <c:pt idx="2">
                  <c:v>0.31578947368421</c:v>
                </c:pt>
                <c:pt idx="3">
                  <c:v>0.263157894736842</c:v>
                </c:pt>
                <c:pt idx="4">
                  <c:v>0.0526315789473684</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730194494918905"/>
          <c:y val="0.113008320768415"/>
          <c:w val="0.24416447944007"/>
          <c:h val="0.773983358463172"/>
        </c:manualLayout>
      </c:layout>
      <c:overlay val="0"/>
    </c:legend>
    <c:plotVisOnly val="1"/>
    <c:dispBlanksAs val="gap"/>
    <c:showDLblsOverMax val="0"/>
  </c:chart>
  <c:printSettings>
    <c:headerFooter/>
    <c:pageMargins b="0.750000000000001" l="0.700000000000001" r="0.700000000000001" t="0.750000000000001"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dLbls>
            <c:dLblPos val="inEnd"/>
            <c:showLegendKey val="0"/>
            <c:showVal val="1"/>
            <c:showCatName val="0"/>
            <c:showSerName val="0"/>
            <c:showPercent val="0"/>
            <c:showBubbleSize val="0"/>
            <c:showLeaderLines val="0"/>
          </c:dLbls>
          <c:cat>
            <c:strRef>
              <c:f>Summary!$C$35:$C$38</c:f>
              <c:strCache>
                <c:ptCount val="4"/>
                <c:pt idx="0">
                  <c:v>Yes, extensive information on financial assets is presented</c:v>
                </c:pt>
                <c:pt idx="1">
                  <c:v>Yes, information is presented, highlighting key information</c:v>
                </c:pt>
                <c:pt idx="2">
                  <c:v>No, information on financial assets is not presented</c:v>
                </c:pt>
                <c:pt idx="3">
                  <c:v>N/A</c:v>
                </c:pt>
              </c:strCache>
            </c:strRef>
          </c:cat>
          <c:val>
            <c:numRef>
              <c:f>Summary!$D$35:$D$38</c:f>
              <c:numCache>
                <c:formatCode>0%</c:formatCode>
                <c:ptCount val="4"/>
                <c:pt idx="0">
                  <c:v>0.210526315789474</c:v>
                </c:pt>
                <c:pt idx="1">
                  <c:v>0.473684210526316</c:v>
                </c:pt>
                <c:pt idx="2">
                  <c:v>0.157894736842105</c:v>
                </c:pt>
                <c:pt idx="3">
                  <c:v>0.105263157894737</c:v>
                </c:pt>
              </c:numCache>
            </c:numRef>
          </c:val>
        </c:ser>
        <c:dLbls>
          <c:showLegendKey val="0"/>
          <c:showVal val="0"/>
          <c:showCatName val="0"/>
          <c:showSerName val="0"/>
          <c:showPercent val="0"/>
          <c:showBubbleSize val="0"/>
        </c:dLbls>
        <c:gapWidth val="75"/>
        <c:overlap val="40"/>
        <c:axId val="2106387064"/>
        <c:axId val="2106390040"/>
      </c:barChart>
      <c:catAx>
        <c:axId val="2106387064"/>
        <c:scaling>
          <c:orientation val="minMax"/>
        </c:scaling>
        <c:delete val="0"/>
        <c:axPos val="b"/>
        <c:majorTickMark val="none"/>
        <c:minorTickMark val="none"/>
        <c:tickLblPos val="nextTo"/>
        <c:crossAx val="2106390040"/>
        <c:crosses val="autoZero"/>
        <c:auto val="1"/>
        <c:lblAlgn val="ctr"/>
        <c:lblOffset val="100"/>
        <c:noMultiLvlLbl val="0"/>
      </c:catAx>
      <c:valAx>
        <c:axId val="2106390040"/>
        <c:scaling>
          <c:orientation val="minMax"/>
        </c:scaling>
        <c:delete val="1"/>
        <c:axPos val="l"/>
        <c:majorGridlines>
          <c:spPr>
            <a:ln w="0">
              <a:solidFill>
                <a:schemeClr val="bg1"/>
              </a:solidFill>
            </a:ln>
          </c:spPr>
        </c:majorGridlines>
        <c:numFmt formatCode="0%" sourceLinked="1"/>
        <c:majorTickMark val="none"/>
        <c:minorTickMark val="none"/>
        <c:tickLblPos val="none"/>
        <c:crossAx val="2106387064"/>
        <c:crosses val="autoZero"/>
        <c:crossBetween val="between"/>
        <c:majorUnit val="0.1"/>
      </c:valAx>
    </c:plotArea>
    <c:plotVisOnly val="1"/>
    <c:dispBlanksAs val="gap"/>
    <c:showDLblsOverMax val="0"/>
  </c:chart>
  <c:printSettings>
    <c:headerFooter/>
    <c:pageMargins b="0.750000000000001" l="0.700000000000001" r="0.700000000000001" t="0.750000000000001"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howLegendKey val="0"/>
            <c:showVal val="1"/>
            <c:showCatName val="0"/>
            <c:showSerName val="0"/>
            <c:showPercent val="0"/>
            <c:showBubbleSize val="0"/>
            <c:showLeaderLines val="0"/>
          </c:dLbls>
          <c:cat>
            <c:strRef>
              <c:f>Summary!$C$40:$C$43</c:f>
              <c:strCache>
                <c:ptCount val="4"/>
                <c:pt idx="0">
                  <c:v>Yes, extensive information is presented_x000d_ </c:v>
                </c:pt>
                <c:pt idx="1">
                  <c:v>Yes, information is presented, highlighting key information</c:v>
                </c:pt>
                <c:pt idx="2">
                  <c:v>No, information on non-financial assets is not presented</c:v>
                </c:pt>
                <c:pt idx="3">
                  <c:v>N/A</c:v>
                </c:pt>
              </c:strCache>
            </c:strRef>
          </c:cat>
          <c:val>
            <c:numRef>
              <c:f>Summary!$D$40:$D$43</c:f>
              <c:numCache>
                <c:formatCode>0%</c:formatCode>
                <c:ptCount val="4"/>
                <c:pt idx="0">
                  <c:v>0.263157894736842</c:v>
                </c:pt>
                <c:pt idx="1">
                  <c:v>0.631578947368421</c:v>
                </c:pt>
                <c:pt idx="2">
                  <c:v>0.0</c:v>
                </c:pt>
                <c:pt idx="3">
                  <c:v>0.0</c:v>
                </c:pt>
              </c:numCache>
            </c:numRef>
          </c:val>
        </c:ser>
        <c:dLbls>
          <c:showLegendKey val="0"/>
          <c:showVal val="0"/>
          <c:showCatName val="0"/>
          <c:showSerName val="0"/>
          <c:showPercent val="0"/>
          <c:showBubbleSize val="0"/>
        </c:dLbls>
        <c:gapWidth val="150"/>
        <c:axId val="2109806696"/>
        <c:axId val="2109803704"/>
      </c:barChart>
      <c:catAx>
        <c:axId val="2109806696"/>
        <c:scaling>
          <c:orientation val="minMax"/>
        </c:scaling>
        <c:delete val="0"/>
        <c:axPos val="b"/>
        <c:majorTickMark val="out"/>
        <c:minorTickMark val="none"/>
        <c:tickLblPos val="nextTo"/>
        <c:crossAx val="2109803704"/>
        <c:crosses val="autoZero"/>
        <c:auto val="1"/>
        <c:lblAlgn val="ctr"/>
        <c:lblOffset val="100"/>
        <c:noMultiLvlLbl val="0"/>
      </c:catAx>
      <c:valAx>
        <c:axId val="2109803704"/>
        <c:scaling>
          <c:orientation val="minMax"/>
        </c:scaling>
        <c:delete val="1"/>
        <c:axPos val="l"/>
        <c:majorGridlines>
          <c:spPr>
            <a:ln w="0">
              <a:solidFill>
                <a:schemeClr val="bg1"/>
              </a:solidFill>
            </a:ln>
          </c:spPr>
        </c:majorGridlines>
        <c:numFmt formatCode="0%" sourceLinked="1"/>
        <c:majorTickMark val="out"/>
        <c:minorTickMark val="none"/>
        <c:tickLblPos val="none"/>
        <c:crossAx val="2109806696"/>
        <c:crosses val="autoZero"/>
        <c:crossBetween val="between"/>
        <c:majorUnit val="0.1"/>
      </c:valAx>
    </c:plotArea>
    <c:plotVisOnly val="1"/>
    <c:dispBlanksAs val="gap"/>
    <c:showDLblsOverMax val="0"/>
  </c:chart>
  <c:printSettings>
    <c:headerFooter/>
    <c:pageMargins b="0.750000000000001" l="0.700000000000001" r="0.700000000000001" t="0.750000000000001"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howLegendKey val="0"/>
            <c:showVal val="1"/>
            <c:showCatName val="0"/>
            <c:showSerName val="0"/>
            <c:showPercent val="0"/>
            <c:showBubbleSize val="0"/>
            <c:showLeaderLines val="0"/>
          </c:dLbls>
          <c:cat>
            <c:strRef>
              <c:f>Summary!$C$45:$C$48</c:f>
              <c:strCache>
                <c:ptCount val="4"/>
                <c:pt idx="0">
                  <c:v>All sources of donor assistance are identified individually.</c:v>
                </c:pt>
                <c:pt idx="1">
                  <c:v>Some sources of donor assistance are identified individually.</c:v>
                </c:pt>
                <c:pt idx="2">
                  <c:v>No sources of donor assistance are identified individually.</c:v>
                </c:pt>
                <c:pt idx="3">
                  <c:v>N/A</c:v>
                </c:pt>
              </c:strCache>
            </c:strRef>
          </c:cat>
          <c:val>
            <c:numRef>
              <c:f>Summary!$D$45:$D$48</c:f>
              <c:numCache>
                <c:formatCode>0%</c:formatCode>
                <c:ptCount val="4"/>
                <c:pt idx="0">
                  <c:v>0.368421052631579</c:v>
                </c:pt>
                <c:pt idx="1">
                  <c:v>0.368421052631579</c:v>
                </c:pt>
                <c:pt idx="2">
                  <c:v>0.105263157894737</c:v>
                </c:pt>
                <c:pt idx="3">
                  <c:v>0.0</c:v>
                </c:pt>
              </c:numCache>
            </c:numRef>
          </c:val>
        </c:ser>
        <c:dLbls>
          <c:showLegendKey val="0"/>
          <c:showVal val="0"/>
          <c:showCatName val="0"/>
          <c:showSerName val="0"/>
          <c:showPercent val="0"/>
          <c:showBubbleSize val="0"/>
        </c:dLbls>
        <c:gapWidth val="150"/>
        <c:axId val="2109783864"/>
        <c:axId val="2109780872"/>
      </c:barChart>
      <c:catAx>
        <c:axId val="2109783864"/>
        <c:scaling>
          <c:orientation val="minMax"/>
        </c:scaling>
        <c:delete val="0"/>
        <c:axPos val="b"/>
        <c:majorTickMark val="out"/>
        <c:minorTickMark val="none"/>
        <c:tickLblPos val="nextTo"/>
        <c:crossAx val="2109780872"/>
        <c:crosses val="autoZero"/>
        <c:auto val="1"/>
        <c:lblAlgn val="ctr"/>
        <c:lblOffset val="100"/>
        <c:noMultiLvlLbl val="0"/>
      </c:catAx>
      <c:valAx>
        <c:axId val="2109780872"/>
        <c:scaling>
          <c:orientation val="minMax"/>
        </c:scaling>
        <c:delete val="1"/>
        <c:axPos val="l"/>
        <c:majorGridlines>
          <c:spPr>
            <a:ln w="0">
              <a:solidFill>
                <a:schemeClr val="bg1"/>
              </a:solidFill>
            </a:ln>
            <a:effectLst>
              <a:outerShdw blurRad="50800" dist="50800" dir="5400000" algn="ctr" rotWithShape="0">
                <a:schemeClr val="bg1"/>
              </a:outerShdw>
            </a:effectLst>
          </c:spPr>
        </c:majorGridlines>
        <c:numFmt formatCode="0%" sourceLinked="1"/>
        <c:majorTickMark val="out"/>
        <c:minorTickMark val="none"/>
        <c:tickLblPos val="none"/>
        <c:crossAx val="2109783864"/>
        <c:crosses val="autoZero"/>
        <c:crossBetween val="between"/>
        <c:majorUnit val="0.1"/>
      </c:valAx>
    </c:plotArea>
    <c:plotVisOnly val="1"/>
    <c:dispBlanksAs val="gap"/>
    <c:showDLblsOverMax val="0"/>
  </c:chart>
  <c:printSettings>
    <c:headerFooter/>
    <c:pageMargins b="0.750000000000001" l="0.700000000000001" r="0.700000000000001" t="0.750000000000001"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dLbls>
            <c:dLblPos val="inEnd"/>
            <c:showLegendKey val="0"/>
            <c:showVal val="1"/>
            <c:showCatName val="0"/>
            <c:showSerName val="0"/>
            <c:showPercent val="0"/>
            <c:showBubbleSize val="0"/>
            <c:showLeaderLines val="0"/>
          </c:dLbls>
          <c:cat>
            <c:strRef>
              <c:f>Summary!$C$55:$C$58</c:f>
              <c:strCache>
                <c:ptCount val="4"/>
                <c:pt idx="0">
                  <c:v>Performance indicators are presented for all programs</c:v>
                </c:pt>
                <c:pt idx="1">
                  <c:v>Performance indicators are presented for some programs</c:v>
                </c:pt>
                <c:pt idx="2">
                  <c:v>No performance indicators are presented</c:v>
                </c:pt>
                <c:pt idx="3">
                  <c:v>N/A</c:v>
                </c:pt>
              </c:strCache>
            </c:strRef>
          </c:cat>
          <c:val>
            <c:numRef>
              <c:f>Summary!$D$55:$D$58</c:f>
              <c:numCache>
                <c:formatCode>0%</c:formatCode>
                <c:ptCount val="4"/>
                <c:pt idx="0">
                  <c:v>0.473684210526316</c:v>
                </c:pt>
                <c:pt idx="1">
                  <c:v>0.368421052631579</c:v>
                </c:pt>
                <c:pt idx="2">
                  <c:v>0.0526315789473684</c:v>
                </c:pt>
                <c:pt idx="3">
                  <c:v>0.0</c:v>
                </c:pt>
              </c:numCache>
            </c:numRef>
          </c:val>
        </c:ser>
        <c:dLbls>
          <c:showLegendKey val="0"/>
          <c:showVal val="0"/>
          <c:showCatName val="0"/>
          <c:showSerName val="0"/>
          <c:showPercent val="0"/>
          <c:showBubbleSize val="0"/>
        </c:dLbls>
        <c:gapWidth val="75"/>
        <c:overlap val="40"/>
        <c:axId val="2109751400"/>
        <c:axId val="2109748328"/>
      </c:barChart>
      <c:catAx>
        <c:axId val="2109751400"/>
        <c:scaling>
          <c:orientation val="minMax"/>
        </c:scaling>
        <c:delete val="0"/>
        <c:axPos val="b"/>
        <c:numFmt formatCode="General" sourceLinked="1"/>
        <c:majorTickMark val="none"/>
        <c:minorTickMark val="none"/>
        <c:tickLblPos val="nextTo"/>
        <c:crossAx val="2109748328"/>
        <c:crosses val="autoZero"/>
        <c:auto val="1"/>
        <c:lblAlgn val="ctr"/>
        <c:lblOffset val="100"/>
        <c:noMultiLvlLbl val="0"/>
      </c:catAx>
      <c:valAx>
        <c:axId val="2109748328"/>
        <c:scaling>
          <c:orientation val="minMax"/>
        </c:scaling>
        <c:delete val="1"/>
        <c:axPos val="l"/>
        <c:majorGridlines>
          <c:spPr>
            <a:ln w="0">
              <a:solidFill>
                <a:schemeClr val="bg1"/>
              </a:solidFill>
            </a:ln>
          </c:spPr>
        </c:majorGridlines>
        <c:numFmt formatCode="0%" sourceLinked="1"/>
        <c:majorTickMark val="none"/>
        <c:minorTickMark val="none"/>
        <c:tickLblPos val="none"/>
        <c:crossAx val="2109751400"/>
        <c:crosses val="autoZero"/>
        <c:crossBetween val="between"/>
        <c:majorUnit val="0.1"/>
      </c:valAx>
    </c:plotArea>
    <c:plotVisOnly val="1"/>
    <c:dispBlanksAs val="gap"/>
    <c:showDLblsOverMax val="0"/>
  </c:chart>
  <c:printSettings>
    <c:headerFooter/>
    <c:pageMargins b="0.750000000000001" l="0.700000000000001" r="0.700000000000001" t="0.750000000000001"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dLbls>
            <c:dLblPos val="inEnd"/>
            <c:showLegendKey val="0"/>
            <c:showVal val="1"/>
            <c:showCatName val="0"/>
            <c:showSerName val="0"/>
            <c:showPercent val="0"/>
            <c:showBubbleSize val="0"/>
            <c:showLeaderLines val="0"/>
          </c:dLbls>
          <c:cat>
            <c:strRef>
              <c:f>Summary!$C$60:$C$61</c:f>
              <c:strCache>
                <c:ptCount val="2"/>
                <c:pt idx="0">
                  <c:v>Yes</c:v>
                </c:pt>
                <c:pt idx="1">
                  <c:v>No</c:v>
                </c:pt>
              </c:strCache>
            </c:strRef>
          </c:cat>
          <c:val>
            <c:numRef>
              <c:f>Summary!$D$60:$D$61</c:f>
              <c:numCache>
                <c:formatCode>0%</c:formatCode>
                <c:ptCount val="2"/>
                <c:pt idx="0">
                  <c:v>0.368421052631579</c:v>
                </c:pt>
                <c:pt idx="1">
                  <c:v>0.526315789473684</c:v>
                </c:pt>
              </c:numCache>
            </c:numRef>
          </c:val>
        </c:ser>
        <c:dLbls>
          <c:showLegendKey val="0"/>
          <c:showVal val="0"/>
          <c:showCatName val="0"/>
          <c:showSerName val="0"/>
          <c:showPercent val="0"/>
          <c:showBubbleSize val="0"/>
        </c:dLbls>
        <c:gapWidth val="75"/>
        <c:overlap val="40"/>
        <c:axId val="2112001496"/>
        <c:axId val="2112004552"/>
      </c:barChart>
      <c:catAx>
        <c:axId val="2112001496"/>
        <c:scaling>
          <c:orientation val="minMax"/>
        </c:scaling>
        <c:delete val="0"/>
        <c:axPos val="b"/>
        <c:numFmt formatCode="General" sourceLinked="1"/>
        <c:majorTickMark val="none"/>
        <c:minorTickMark val="none"/>
        <c:tickLblPos val="nextTo"/>
        <c:crossAx val="2112004552"/>
        <c:crosses val="autoZero"/>
        <c:auto val="1"/>
        <c:lblAlgn val="ctr"/>
        <c:lblOffset val="100"/>
        <c:noMultiLvlLbl val="0"/>
      </c:catAx>
      <c:valAx>
        <c:axId val="2112004552"/>
        <c:scaling>
          <c:orientation val="minMax"/>
        </c:scaling>
        <c:delete val="1"/>
        <c:axPos val="l"/>
        <c:majorGridlines>
          <c:spPr>
            <a:ln w="0">
              <a:solidFill>
                <a:schemeClr val="bg1"/>
              </a:solidFill>
            </a:ln>
          </c:spPr>
        </c:majorGridlines>
        <c:numFmt formatCode="0%" sourceLinked="1"/>
        <c:majorTickMark val="none"/>
        <c:minorTickMark val="none"/>
        <c:tickLblPos val="none"/>
        <c:crossAx val="2112001496"/>
        <c:crosses val="autoZero"/>
        <c:crossBetween val="between"/>
        <c:majorUnit val="0.1"/>
      </c:valAx>
    </c:plotArea>
    <c:plotVisOnly val="1"/>
    <c:dispBlanksAs val="gap"/>
    <c:showDLblsOverMax val="0"/>
  </c:chart>
  <c:printSettings>
    <c:headerFooter/>
    <c:pageMargins b="0.750000000000001" l="0.700000000000001" r="0.700000000000001" t="0.750000000000001"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dLbls>
            <c:dLblPos val="inEnd"/>
            <c:showLegendKey val="0"/>
            <c:showVal val="1"/>
            <c:showCatName val="0"/>
            <c:showSerName val="0"/>
            <c:showPercent val="0"/>
            <c:showBubbleSize val="0"/>
            <c:showLeaderLines val="0"/>
          </c:dLbls>
          <c:cat>
            <c:strRef>
              <c:f>Summary!$C$64:$C$67</c:f>
              <c:strCache>
                <c:ptCount val="4"/>
                <c:pt idx="0">
                  <c:v>&lt; 25% </c:v>
                </c:pt>
                <c:pt idx="1">
                  <c:v>25-50% </c:v>
                </c:pt>
                <c:pt idx="2">
                  <c:v>50-75% </c:v>
                </c:pt>
                <c:pt idx="3">
                  <c:v>&gt; 75%</c:v>
                </c:pt>
              </c:strCache>
            </c:strRef>
          </c:cat>
          <c:val>
            <c:numRef>
              <c:f>Summary!$D$64:$D$67</c:f>
              <c:numCache>
                <c:formatCode>0%</c:formatCode>
                <c:ptCount val="4"/>
                <c:pt idx="0">
                  <c:v>0.0</c:v>
                </c:pt>
                <c:pt idx="1">
                  <c:v>0.105263157894737</c:v>
                </c:pt>
                <c:pt idx="2">
                  <c:v>0.105263157894737</c:v>
                </c:pt>
                <c:pt idx="3">
                  <c:v>0.631578947368421</c:v>
                </c:pt>
              </c:numCache>
            </c:numRef>
          </c:val>
        </c:ser>
        <c:dLbls>
          <c:showLegendKey val="0"/>
          <c:showVal val="0"/>
          <c:showCatName val="0"/>
          <c:showSerName val="0"/>
          <c:showPercent val="0"/>
          <c:showBubbleSize val="0"/>
        </c:dLbls>
        <c:gapWidth val="75"/>
        <c:overlap val="40"/>
        <c:axId val="2112029432"/>
        <c:axId val="2112032472"/>
      </c:barChart>
      <c:catAx>
        <c:axId val="2112029432"/>
        <c:scaling>
          <c:orientation val="minMax"/>
        </c:scaling>
        <c:delete val="0"/>
        <c:axPos val="b"/>
        <c:numFmt formatCode="General" sourceLinked="1"/>
        <c:majorTickMark val="none"/>
        <c:minorTickMark val="none"/>
        <c:tickLblPos val="nextTo"/>
        <c:crossAx val="2112032472"/>
        <c:crosses val="autoZero"/>
        <c:auto val="1"/>
        <c:lblAlgn val="ctr"/>
        <c:lblOffset val="100"/>
        <c:noMultiLvlLbl val="0"/>
      </c:catAx>
      <c:valAx>
        <c:axId val="2112032472"/>
        <c:scaling>
          <c:orientation val="minMax"/>
        </c:scaling>
        <c:delete val="1"/>
        <c:axPos val="l"/>
        <c:majorGridlines>
          <c:spPr>
            <a:ln w="0">
              <a:solidFill>
                <a:schemeClr val="bg1"/>
              </a:solidFill>
            </a:ln>
          </c:spPr>
        </c:majorGridlines>
        <c:numFmt formatCode="0%" sourceLinked="1"/>
        <c:majorTickMark val="none"/>
        <c:minorTickMark val="none"/>
        <c:tickLblPos val="none"/>
        <c:crossAx val="2112029432"/>
        <c:crosses val="autoZero"/>
        <c:crossBetween val="between"/>
        <c:majorUnit val="0.1"/>
      </c:valAx>
    </c:plotArea>
    <c:plotVisOnly val="1"/>
    <c:dispBlanksAs val="gap"/>
    <c:showDLblsOverMax val="0"/>
  </c:chart>
  <c:printSettings>
    <c:headerFooter/>
    <c:pageMargins b="0.750000000000002" l="0.700000000000001" r="0.700000000000001" t="0.750000000000002" header="0.3" footer="0.3"/>
    <c:pageSetup/>
  </c:printSettings>
</c:chartSpace>
</file>

<file path=xl/drawings/_rels/drawing1.xml.rels><?xml version="1.0" encoding="UTF-8" standalone="yes"?>
<Relationships xmlns="http://schemas.openxmlformats.org/package/2006/relationships"><Relationship Id="rId11" Type="http://schemas.openxmlformats.org/officeDocument/2006/relationships/chart" Target="../charts/chart11.xml"/><Relationship Id="rId12" Type="http://schemas.openxmlformats.org/officeDocument/2006/relationships/chart" Target="../charts/chart12.xml"/><Relationship Id="rId13" Type="http://schemas.openxmlformats.org/officeDocument/2006/relationships/chart" Target="../charts/chart13.xml"/><Relationship Id="rId14" Type="http://schemas.openxmlformats.org/officeDocument/2006/relationships/chart" Target="../charts/chart14.xml"/><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8</xdr:col>
      <xdr:colOff>9523</xdr:colOff>
      <xdr:row>2</xdr:row>
      <xdr:rowOff>9525</xdr:rowOff>
    </xdr:from>
    <xdr:to>
      <xdr:col>16</xdr:col>
      <xdr:colOff>228600</xdr:colOff>
      <xdr:row>10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742949</xdr:colOff>
      <xdr:row>18</xdr:row>
      <xdr:rowOff>180975</xdr:rowOff>
    </xdr:from>
    <xdr:to>
      <xdr:col>11</xdr:col>
      <xdr:colOff>380999</xdr:colOff>
      <xdr:row>26</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742949</xdr:colOff>
      <xdr:row>26</xdr:row>
      <xdr:rowOff>9525</xdr:rowOff>
    </xdr:from>
    <xdr:to>
      <xdr:col>12</xdr:col>
      <xdr:colOff>9525</xdr:colOff>
      <xdr:row>33</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733425</xdr:colOff>
      <xdr:row>33</xdr:row>
      <xdr:rowOff>9525</xdr:rowOff>
    </xdr:from>
    <xdr:to>
      <xdr:col>12</xdr:col>
      <xdr:colOff>285750</xdr:colOff>
      <xdr:row>38</xdr:row>
      <xdr:rowOff>19050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38</xdr:row>
      <xdr:rowOff>0</xdr:rowOff>
    </xdr:from>
    <xdr:to>
      <xdr:col>12</xdr:col>
      <xdr:colOff>295275</xdr:colOff>
      <xdr:row>43</xdr:row>
      <xdr:rowOff>9525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43</xdr:row>
      <xdr:rowOff>0</xdr:rowOff>
    </xdr:from>
    <xdr:to>
      <xdr:col>12</xdr:col>
      <xdr:colOff>295275</xdr:colOff>
      <xdr:row>47</xdr:row>
      <xdr:rowOff>180975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53</xdr:row>
      <xdr:rowOff>0</xdr:rowOff>
    </xdr:from>
    <xdr:to>
      <xdr:col>12</xdr:col>
      <xdr:colOff>295275</xdr:colOff>
      <xdr:row>58</xdr:row>
      <xdr:rowOff>9525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58</xdr:row>
      <xdr:rowOff>0</xdr:rowOff>
    </xdr:from>
    <xdr:to>
      <xdr:col>12</xdr:col>
      <xdr:colOff>295275</xdr:colOff>
      <xdr:row>62</xdr:row>
      <xdr:rowOff>47625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62</xdr:row>
      <xdr:rowOff>0</xdr:rowOff>
    </xdr:from>
    <xdr:to>
      <xdr:col>12</xdr:col>
      <xdr:colOff>295275</xdr:colOff>
      <xdr:row>67</xdr:row>
      <xdr:rowOff>152400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68</xdr:row>
      <xdr:rowOff>0</xdr:rowOff>
    </xdr:from>
    <xdr:to>
      <xdr:col>12</xdr:col>
      <xdr:colOff>295275</xdr:colOff>
      <xdr:row>75</xdr:row>
      <xdr:rowOff>161925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76</xdr:row>
      <xdr:rowOff>0</xdr:rowOff>
    </xdr:from>
    <xdr:to>
      <xdr:col>12</xdr:col>
      <xdr:colOff>295275</xdr:colOff>
      <xdr:row>82</xdr:row>
      <xdr:rowOff>9525</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82</xdr:row>
      <xdr:rowOff>1</xdr:rowOff>
    </xdr:from>
    <xdr:to>
      <xdr:col>12</xdr:col>
      <xdr:colOff>295275</xdr:colOff>
      <xdr:row>88</xdr:row>
      <xdr:rowOff>38101</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9525</xdr:colOff>
      <xdr:row>89</xdr:row>
      <xdr:rowOff>228600</xdr:rowOff>
    </xdr:from>
    <xdr:to>
      <xdr:col>12</xdr:col>
      <xdr:colOff>304800</xdr:colOff>
      <xdr:row>93</xdr:row>
      <xdr:rowOff>38100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9526</xdr:colOff>
      <xdr:row>47</xdr:row>
      <xdr:rowOff>180975</xdr:rowOff>
    </xdr:from>
    <xdr:to>
      <xdr:col>12</xdr:col>
      <xdr:colOff>447675</xdr:colOff>
      <xdr:row>52</xdr:row>
      <xdr:rowOff>95250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
  <sheetViews>
    <sheetView showGridLines="0" tabSelected="1" workbookViewId="0">
      <pane xSplit="1" ySplit="2" topLeftCell="B91" activePane="bottomRight" state="frozen"/>
      <selection pane="topRight" activeCell="B1" sqref="B1"/>
      <selection pane="bottomLeft" activeCell="A3" sqref="A3"/>
      <selection pane="bottomRight" activeCell="C1" sqref="B1:C1"/>
    </sheetView>
  </sheetViews>
  <sheetFormatPr baseColWidth="10" defaultColWidth="8.83203125" defaultRowHeight="14" x14ac:dyDescent="0"/>
  <cols>
    <col min="1" max="1" width="5.6640625" customWidth="1"/>
    <col min="2" max="2" width="22.1640625" customWidth="1"/>
    <col min="3" max="3" width="12" customWidth="1"/>
    <col min="4" max="4" width="10.33203125" customWidth="1"/>
    <col min="5" max="5" width="17.1640625" customWidth="1"/>
    <col min="6" max="6" width="17.5" customWidth="1"/>
    <col min="7" max="7" width="15.83203125" customWidth="1"/>
    <col min="8" max="8" width="9" customWidth="1"/>
    <col min="9" max="9" width="14.5" customWidth="1"/>
    <col min="10" max="10" width="4.33203125" customWidth="1"/>
    <col min="11" max="11" width="10.5" customWidth="1"/>
    <col min="12" max="12" width="9.1640625" customWidth="1"/>
  </cols>
  <sheetData>
    <row r="1" spans="1:12">
      <c r="B1" t="s">
        <v>133</v>
      </c>
      <c r="D1">
        <v>19</v>
      </c>
    </row>
    <row r="2" spans="1:12" ht="51" customHeight="1" thickBot="1">
      <c r="C2" t="s">
        <v>230</v>
      </c>
      <c r="D2" s="26" t="s">
        <v>307</v>
      </c>
      <c r="E2" s="85" t="s">
        <v>306</v>
      </c>
      <c r="F2" s="85"/>
    </row>
    <row r="3" spans="1:12" ht="30" customHeight="1">
      <c r="A3" s="45">
        <v>1</v>
      </c>
      <c r="B3" s="88" t="s">
        <v>144</v>
      </c>
      <c r="C3" s="89"/>
      <c r="D3" s="90"/>
      <c r="E3" s="90"/>
      <c r="F3" s="90"/>
      <c r="G3" s="90"/>
      <c r="H3" s="91"/>
    </row>
    <row r="4" spans="1:12" ht="15" customHeight="1">
      <c r="A4" s="55"/>
      <c r="B4" s="43" t="s">
        <v>143</v>
      </c>
      <c r="C4" s="43"/>
      <c r="D4" s="44" t="s">
        <v>134</v>
      </c>
      <c r="E4" s="44" t="s">
        <v>135</v>
      </c>
      <c r="F4" s="44" t="s">
        <v>136</v>
      </c>
      <c r="G4" s="44" t="s">
        <v>137</v>
      </c>
      <c r="H4" s="56"/>
    </row>
    <row r="5" spans="1:12" ht="52.5" customHeight="1">
      <c r="A5" s="42"/>
      <c r="B5" s="43"/>
      <c r="C5" s="43"/>
      <c r="D5" s="44" t="s">
        <v>146</v>
      </c>
      <c r="E5" s="44" t="s">
        <v>147</v>
      </c>
      <c r="F5" s="44" t="s">
        <v>148</v>
      </c>
      <c r="G5" s="44" t="s">
        <v>149</v>
      </c>
      <c r="H5" s="46"/>
    </row>
    <row r="6" spans="1:12">
      <c r="A6" s="57">
        <v>1</v>
      </c>
      <c r="B6" s="11" t="s">
        <v>150</v>
      </c>
      <c r="C6" s="11"/>
      <c r="D6" s="54">
        <f xml:space="preserve"> SUM('N''oundere III ''10'!C5,'Nyambaka ''10'!C5,'Banyo ''10'!C5,'Bankim ''10'!C5,'Ngaroundal ''10'!C5,'Tignere ''10'!C5,'Tibati ''10'!C5,'Dir ''10'!C5,'Galim Tignere ''10'!C5,'Kontcha ''10'!C5, 'Martap ''11'!C5, 'Mayo-Baleo ''11'!C5,'Mbe ''10'!C5,'Ngaoundere I ''10'!C5,'Ngaoundere II ''10'!C5,'Ngan-ha ''10'!C5,'Ngaoui ''10'!C5,'Mayo-Darle ''10'!C5,'Djohong ''10'!C5,Belel!C5,Meiganga!C5)/$D$1</f>
        <v>0</v>
      </c>
      <c r="E6" s="54">
        <f xml:space="preserve"> SUM('N''oundere III ''10'!D5,'Nyambaka ''10'!D5,'Banyo ''10'!D5,'Bankim ''10'!D5,'Ngaroundal ''10'!D5,'Tignere ''10'!D5,'Tibati ''10'!D5,'Dir ''10'!D5,'Galim Tignere ''10'!D5,'Kontcha ''10'!D5, 'Martap ''11'!D5, 'Mayo-Baleo ''11'!D5,'Mbe ''10'!D5,'Ngaoundere I ''10'!D5,'Ngaoundere II ''10'!D5,'Ngan-ha ''10'!D5,'Ngaoui ''10'!D5,'Mayo-Darle ''10'!D5,'Djohong ''10'!D5,Belel!D5,Meiganga!D5)/$D$1</f>
        <v>5.2631578947368418E-2</v>
      </c>
      <c r="F6" s="54">
        <f xml:space="preserve"> SUM('N''oundere III ''10'!E5,'Nyambaka ''10'!E5,'Banyo ''10'!E5,'Bankim ''10'!E5,'Ngaroundal ''10'!E5,'Tignere ''10'!E5,'Tibati ''10'!E5,'Dir ''10'!E5,'Galim Tignere ''10'!E5,'Kontcha ''10'!E5, 'Martap ''11'!E5, 'Mayo-Baleo ''11'!E5,'Mbe ''10'!E5,'Ngaoundere I ''10'!E5,'Ngaoundere II ''10'!E5,'Ngan-ha ''10'!E5,'Ngaoui ''10'!E5,'Mayo-Darle ''10'!E5,'Djohong ''10'!E5,Belel!E5,Meiganga!E5)/$D$1</f>
        <v>0.89473684210526316</v>
      </c>
      <c r="G6" s="54">
        <f xml:space="preserve"> SUM('N''oundere III ''10'!F5,'Nyambaka ''10'!F5,'Banyo ''10'!F5,'Bankim ''10'!F5,'Ngaroundal ''10'!F5,'Tignere ''10'!F5,'Tibati ''10'!F5,'Dir ''10'!F5,'Galim Tignere ''10'!F5,'Kontcha ''10'!F5, 'Martap ''11'!F5, 'Mayo-Baleo ''11'!F5,'Mbe ''10'!F5,'Ngaoundere I ''10'!F5,'Ngaoundere II ''10'!F5,'Ngan-ha ''10'!F5,'Ngaoui ''10'!F5,'Mayo-Darle ''10'!F5,'Djohong ''10'!F5,Belel!F5,Meiganga!F5)/$D$1</f>
        <v>0</v>
      </c>
      <c r="H6" s="46"/>
    </row>
    <row r="7" spans="1:12" ht="14.25" customHeight="1">
      <c r="A7" s="57">
        <v>2</v>
      </c>
      <c r="B7" s="11" t="s">
        <v>151</v>
      </c>
      <c r="C7" s="11"/>
      <c r="D7" s="54">
        <f xml:space="preserve"> SUM('N''oundere III ''10'!C6,'Nyambaka ''10'!C6,'Banyo ''10'!C6,'Bankim ''10'!C6,'Ngaroundal ''10'!C6,'Tignere ''10'!C6,'Tibati ''10'!C6,'Dir ''10'!C6,'Galim Tignere ''10'!C6,'Kontcha ''10'!C6, 'Martap ''11'!C6, 'Mayo-Baleo ''11'!C6,'Mbe ''10'!C6,'Ngaoundere I ''10'!C6,'Ngaoundere II ''10'!C6,'Ngan-ha ''10'!C6,'Ngaoui ''10'!C6,'Mayo-Darle ''10'!C6,'Djohong ''10'!C6,Belel!C6,Meiganga!C6)/$D$1</f>
        <v>5.2631578947368418E-2</v>
      </c>
      <c r="E7" s="54">
        <f xml:space="preserve"> SUM('N''oundere III ''10'!D6,'Nyambaka ''10'!D6,'Banyo ''10'!D6,'Bankim ''10'!D6,'Ngaroundal ''10'!D6,'Tignere ''10'!D6,'Tibati ''10'!D6,'Dir ''10'!D6,'Galim Tignere ''10'!D6,'Kontcha ''10'!D6, 'Martap ''11'!D6, 'Mayo-Baleo ''11'!D6,'Mbe ''10'!D6,'Ngaoundere I ''10'!D6,'Ngaoundere II ''10'!D6,'Ngan-ha ''10'!D6,'Ngaoui ''10'!D6,'Mayo-Darle ''10'!D6,'Djohong ''10'!D6,Belel!D6,Meiganga!D6)/$D$1</f>
        <v>0.15789473684210525</v>
      </c>
      <c r="F7" s="54">
        <f xml:space="preserve"> SUM('N''oundere III ''10'!E6,'Nyambaka ''10'!E6,'Banyo ''10'!E6,'Bankim ''10'!E6,'Ngaroundal ''10'!E6,'Tignere ''10'!E6,'Tibati ''10'!E6,'Dir ''10'!E6,'Galim Tignere ''10'!E6,'Kontcha ''10'!E6, 'Martap ''11'!E6, 'Mayo-Baleo ''11'!E6,'Mbe ''10'!E6,'Ngaoundere I ''10'!E6,'Ngaoundere II ''10'!E6,'Ngan-ha ''10'!E6,'Ngaoui ''10'!E6,'Mayo-Darle ''10'!E6,'Djohong ''10'!E6,Belel!E6,Meiganga!E6)/$D$1</f>
        <v>0.52631578947368418</v>
      </c>
      <c r="G7" s="54">
        <f xml:space="preserve"> SUM('N''oundere III ''10'!F6,'Nyambaka ''10'!F6,'Banyo ''10'!F6,'Bankim ''10'!F6,'Ngaroundal ''10'!F6,'Tignere ''10'!F6,'Tibati ''10'!F6,'Dir ''10'!F6,'Galim Tignere ''10'!F6,'Kontcha ''10'!F6, 'Martap ''11'!F6, 'Mayo-Baleo ''11'!F6,'Mbe ''10'!F6,'Ngaoundere I ''10'!F6,'Ngaoundere II ''10'!F6,'Ngan-ha ''10'!F6,'Ngaoui ''10'!F6,'Mayo-Darle ''10'!F6,'Djohong ''10'!F6,Belel!F6,Meiganga!F6)/$D$1</f>
        <v>0.15789473684210525</v>
      </c>
      <c r="H7" s="46"/>
    </row>
    <row r="8" spans="1:12" ht="15" customHeight="1">
      <c r="A8" s="57">
        <v>3</v>
      </c>
      <c r="B8" s="11" t="s">
        <v>152</v>
      </c>
      <c r="C8" s="11"/>
      <c r="D8" s="54">
        <f xml:space="preserve"> SUM('N''oundere III ''10'!C7,'Nyambaka ''10'!C7,'Banyo ''10'!C7,'Bankim ''10'!C7,'Ngaroundal ''10'!C7,'Tignere ''10'!C7,'Tibati ''10'!C7,'Dir ''10'!C7,'Galim Tignere ''10'!C7,'Kontcha ''10'!C7, 'Martap ''11'!C7, 'Mayo-Baleo ''11'!C7,'Mbe ''10'!C7,'Ngaoundere I ''10'!C7,'Ngaoundere II ''10'!C7,'Ngan-ha ''10'!C7,'Ngaoui ''10'!C7,'Mayo-Darle ''10'!C7,'Djohong ''10'!C7,Belel!C7,Meiganga!C7)/$D$1</f>
        <v>0.26315789473684209</v>
      </c>
      <c r="E8" s="54">
        <f xml:space="preserve"> SUM('N''oundere III ''10'!D7,'Nyambaka ''10'!D7,'Banyo ''10'!D7,'Bankim ''10'!D7,'Ngaroundal ''10'!D7,'Tignere ''10'!D7,'Tibati ''10'!D7,'Dir ''10'!D7,'Galim Tignere ''10'!D7,'Kontcha ''10'!D7, 'Martap ''11'!D7, 'Mayo-Baleo ''11'!D7,'Mbe ''10'!D7,'Ngaoundere I ''10'!D7,'Ngaoundere II ''10'!D7,'Ngan-ha ''10'!D7,'Ngaoui ''10'!D7,'Mayo-Darle ''10'!D7,'Djohong ''10'!D7,Belel!D7,Meiganga!D7)/$D$1</f>
        <v>0.21052631578947367</v>
      </c>
      <c r="F8" s="54">
        <f xml:space="preserve"> SUM('N''oundere III ''10'!E7,'Nyambaka ''10'!E7,'Banyo ''10'!E7,'Bankim ''10'!E7,'Ngaroundal ''10'!E7,'Tignere ''10'!E7,'Tibati ''10'!E7,'Dir ''10'!E7,'Galim Tignere ''10'!E7,'Kontcha ''10'!E7, 'Martap ''11'!E7, 'Mayo-Baleo ''11'!E7,'Mbe ''10'!E7,'Ngaoundere I ''10'!E7,'Ngaoundere II ''10'!E7,'Ngan-ha ''10'!E7,'Ngaoui ''10'!E7,'Mayo-Darle ''10'!E7,'Djohong ''10'!E7,Belel!E7,Meiganga!E7)/$D$1</f>
        <v>0.26315789473684209</v>
      </c>
      <c r="G8" s="54">
        <f xml:space="preserve"> SUM('N''oundere III ''10'!F7,'Nyambaka ''10'!F7,'Banyo ''10'!F7,'Bankim ''10'!F7,'Ngaroundal ''10'!F7,'Tignere ''10'!F7,'Tibati ''10'!F7,'Dir ''10'!F7,'Galim Tignere ''10'!F7,'Kontcha ''10'!F7, 'Martap ''11'!F7, 'Mayo-Baleo ''11'!F7,'Mbe ''10'!F7,'Ngaoundere I ''10'!F7,'Ngaoundere II ''10'!F7,'Ngan-ha ''10'!F7,'Ngaoui ''10'!F7,'Mayo-Darle ''10'!F7,'Djohong ''10'!F7,Belel!F7,Meiganga!F7)/$D$1</f>
        <v>5.2631578947368418E-2</v>
      </c>
      <c r="H8" s="46"/>
    </row>
    <row r="9" spans="1:12" ht="15" customHeight="1">
      <c r="A9" s="57">
        <v>4</v>
      </c>
      <c r="B9" s="11" t="s">
        <v>153</v>
      </c>
      <c r="C9" s="11"/>
      <c r="D9" s="54">
        <f xml:space="preserve"> SUM('N''oundere III ''10'!C8,'Nyambaka ''10'!C8,'Banyo ''10'!C8,'Bankim ''10'!C8,'Ngaroundal ''10'!C8,'Tignere ''10'!C8,'Tibati ''10'!C8,'Dir ''10'!C8,'Galim Tignere ''10'!C8,'Kontcha ''10'!C8, 'Martap ''11'!C8, 'Mayo-Baleo ''11'!C8,'Mbe ''10'!C8,'Ngaoundere I ''10'!C8,'Ngaoundere II ''10'!C8,'Ngan-ha ''10'!C8,'Ngaoui ''10'!C8,'Mayo-Darle ''10'!C8,'Djohong ''10'!C8,Belel!C8,Meiganga!C8)/$D$1</f>
        <v>0.10526315789473684</v>
      </c>
      <c r="E9" s="54">
        <f xml:space="preserve"> SUM('N''oundere III ''10'!D8,'Nyambaka ''10'!D8,'Banyo ''10'!D8,'Bankim ''10'!D8,'Ngaroundal ''10'!D8,'Tignere ''10'!D8,'Tibati ''10'!D8,'Dir ''10'!D8,'Galim Tignere ''10'!D8,'Kontcha ''10'!D8, 'Martap ''11'!D8, 'Mayo-Baleo ''11'!D8,'Mbe ''10'!D8,'Ngaoundere I ''10'!D8,'Ngaoundere II ''10'!D8,'Ngan-ha ''10'!D8,'Ngaoui ''10'!D8,'Mayo-Darle ''10'!D8,'Djohong ''10'!D8,Belel!D8,Meiganga!D8)/$D$1</f>
        <v>0.21052631578947367</v>
      </c>
      <c r="F9" s="54">
        <f xml:space="preserve"> SUM('N''oundere III ''10'!E8,'Nyambaka ''10'!E8,'Banyo ''10'!E8,'Bankim ''10'!E8,'Ngaroundal ''10'!E8,'Tignere ''10'!E8,'Tibati ''10'!E8,'Dir ''10'!E8,'Galim Tignere ''10'!E8,'Kontcha ''10'!E8, 'Martap ''11'!E8, 'Mayo-Baleo ''11'!E8,'Mbe ''10'!E8,'Ngaoundere I ''10'!E8,'Ngaoundere II ''10'!E8,'Ngan-ha ''10'!E8,'Ngaoui ''10'!E8,'Mayo-Darle ''10'!E8,'Djohong ''10'!E8,Belel!E8,Meiganga!E8)/$D$1</f>
        <v>0.36842105263157893</v>
      </c>
      <c r="G9" s="54">
        <f xml:space="preserve"> SUM('N''oundere III ''10'!F8,'Nyambaka ''10'!F8,'Banyo ''10'!F8,'Bankim ''10'!F8,'Ngaroundal ''10'!F8,'Tignere ''10'!F8,'Tibati ''10'!F8,'Dir ''10'!F8,'Galim Tignere ''10'!F8,'Kontcha ''10'!F8, 'Martap ''11'!F8, 'Mayo-Baleo ''11'!F8,'Mbe ''10'!F8,'Ngaoundere I ''10'!F8,'Ngaoundere II ''10'!F8,'Ngan-ha ''10'!F8,'Ngaoui ''10'!F8,'Mayo-Darle ''10'!F8,'Djohong ''10'!F8,Belel!F8,Meiganga!F8)/$D$1</f>
        <v>0.10526315789473684</v>
      </c>
      <c r="H9" s="46"/>
    </row>
    <row r="10" spans="1:12" ht="15" thickBot="1">
      <c r="A10" s="57">
        <v>5</v>
      </c>
      <c r="B10" s="37" t="s">
        <v>154</v>
      </c>
      <c r="C10" s="15"/>
      <c r="D10" s="54">
        <f xml:space="preserve"> SUM('N''oundere III ''10'!C9,'Nyambaka ''10'!C9,'Banyo ''10'!C9,'Bankim ''10'!C9,'Ngaroundal ''10'!C9,'Tignere ''10'!C9,'Tibati ''10'!C9,'Dir ''10'!C9,'Galim Tignere ''10'!C9,'Kontcha ''10'!C9, 'Martap ''11'!C9, 'Mayo-Baleo ''11'!C9,'Mbe ''10'!C9,'Ngaoundere I ''10'!C9,'Ngaoundere II ''10'!C9,'Ngan-ha ''10'!C9,'Ngaoui ''10'!C9,'Mayo-Darle ''10'!C9,'Djohong ''10'!C9,Belel!C9,Meiganga!C9)/$D$1</f>
        <v>0.52631578947368418</v>
      </c>
      <c r="E10" s="54">
        <f xml:space="preserve"> SUM('N''oundere III ''10'!D9,'Nyambaka ''10'!D9,'Banyo ''10'!D9,'Bankim ''10'!D9,'Ngaroundal ''10'!D9,'Tignere ''10'!D9,'Tibati ''10'!D9,'Dir ''10'!D9,'Galim Tignere ''10'!D9,'Kontcha ''10'!D9, 'Martap ''11'!D9, 'Mayo-Baleo ''11'!D9,'Mbe ''10'!D9,'Ngaoundere I ''10'!D9,'Ngaoundere II ''10'!D9,'Ngan-ha ''10'!D9,'Ngaoui ''10'!D9,'Mayo-Darle ''10'!D9,'Djohong ''10'!D9,Belel!D9,Meiganga!D9)/$D$1</f>
        <v>5.2631578947368418E-2</v>
      </c>
      <c r="F10" s="54">
        <f xml:space="preserve"> SUM('N''oundere III ''10'!E9,'Nyambaka ''10'!E9,'Banyo ''10'!E9,'Bankim ''10'!E9,'Ngaroundal ''10'!E9,'Tignere ''10'!E9,'Tibati ''10'!E9,'Dir ''10'!E9,'Galim Tignere ''10'!E9,'Kontcha ''10'!E9, 'Martap ''11'!E9, 'Mayo-Baleo ''11'!E9,'Mbe ''10'!E9,'Ngaoundere I ''10'!E9,'Ngaoundere II ''10'!E9,'Ngan-ha ''10'!E9,'Ngaoui ''10'!E9,'Mayo-Darle ''10'!E9,'Djohong ''10'!E9,Belel!E9,Meiganga!E9)/$D$1</f>
        <v>0.10526315789473684</v>
      </c>
      <c r="G10" s="54">
        <f xml:space="preserve"> SUM('N''oundere III ''10'!F9,'Nyambaka ''10'!F9,'Banyo ''10'!F9,'Bankim ''10'!F9,'Ngaroundal ''10'!F9,'Tignere ''10'!F9,'Tibati ''10'!F9,'Dir ''10'!F9,'Galim Tignere ''10'!F9,'Kontcha ''10'!F9, 'Martap ''11'!F9, 'Mayo-Baleo ''11'!F9,'Mbe ''10'!F9,'Ngaoundere I ''10'!F9,'Ngaoundere II ''10'!F9,'Ngan-ha ''10'!F9,'Ngaoui ''10'!F9,'Mayo-Darle ''10'!F9,'Djohong ''10'!F9,Belel!F9,Meiganga!F9)/$D$1</f>
        <v>0</v>
      </c>
      <c r="H10" s="47"/>
    </row>
    <row r="11" spans="1:12" ht="27" customHeight="1">
      <c r="A11" s="40">
        <v>2</v>
      </c>
      <c r="B11" s="92" t="s">
        <v>145</v>
      </c>
      <c r="C11" s="93"/>
      <c r="D11" s="94"/>
      <c r="E11" s="94"/>
      <c r="F11" s="94"/>
      <c r="G11" s="94"/>
      <c r="H11" s="95"/>
      <c r="I11" s="26"/>
      <c r="J11" s="26"/>
      <c r="K11" s="26"/>
      <c r="L11" s="26"/>
    </row>
    <row r="12" spans="1:12" ht="30" customHeight="1">
      <c r="A12" s="42"/>
      <c r="B12" s="34"/>
      <c r="C12" s="34"/>
      <c r="D12" s="34" t="s">
        <v>138</v>
      </c>
      <c r="E12" s="34" t="s">
        <v>139</v>
      </c>
      <c r="F12" s="34" t="s">
        <v>140</v>
      </c>
      <c r="G12" s="34" t="s">
        <v>141</v>
      </c>
      <c r="H12" s="35" t="s">
        <v>142</v>
      </c>
    </row>
    <row r="13" spans="1:12" ht="15" customHeight="1">
      <c r="A13" s="42">
        <v>1</v>
      </c>
      <c r="B13" s="11" t="s">
        <v>210</v>
      </c>
      <c r="C13" s="11"/>
      <c r="D13" s="54">
        <f xml:space="preserve"> SUM('N''oundere III ''10'!C12,'Nyambaka ''10'!C12,'Banyo ''10'!C12,'Bankim ''10'!C12,'Ngaroundal ''10'!C12,'Tignere ''10'!C12,'Tibati ''10'!C12,'Dir ''10'!C12,'Galim Tignere ''10'!C12,'Kontcha ''10'!C12, 'Martap ''11'!C12, 'Mayo-Baleo ''11'!C12,'Mbe ''10'!C12,'Ngaoundere I ''10'!C12,'Ngaoundere II ''10'!C12,'Ngan-ha ''10'!C12,'Ngaoui ''10'!C12,'Mayo-Darle ''10'!C12,'Djohong ''10'!C12,Belel!C12,Meiganga!C12)/$D$1</f>
        <v>0.73684210526315785</v>
      </c>
      <c r="E13" s="54">
        <f xml:space="preserve"> SUM('N''oundere III ''10'!D12,'Nyambaka ''10'!D12,'Banyo ''10'!D12,'Bankim ''10'!D12,'Ngaroundal ''10'!D12,'Tignere ''10'!D12,'Tibati ''10'!D12,'Dir ''10'!D12,'Galim Tignere ''10'!D12,'Kontcha ''10'!D12, 'Martap ''11'!D12, 'Mayo-Baleo ''11'!D12,'Mbe ''10'!D12,'Ngaoundere I ''10'!D12,'Ngaoundere II ''10'!D12,'Ngan-ha ''10'!D12,'Ngaoui ''10'!D12,'Mayo-Darle ''10'!D12,'Djohong ''10'!D12,Belel!D12,Meiganga!D12)/$D$1</f>
        <v>0.42105263157894735</v>
      </c>
      <c r="F13" s="54">
        <f xml:space="preserve"> SUM('N''oundere III ''10'!E12,'Nyambaka ''10'!E12,'Banyo ''10'!E12,'Bankim ''10'!E12,'Ngaroundal ''10'!E12,'Tignere ''10'!E12,'Tibati ''10'!E12,'Dir ''10'!E12,'Galim Tignere ''10'!E12,'Kontcha ''10'!E12, 'Martap ''11'!E12, 'Mayo-Baleo ''11'!E12,'Mbe ''10'!E12,'Ngaoundere I ''10'!E12,'Ngaoundere II ''10'!E12,'Ngan-ha ''10'!E12,'Ngaoui ''10'!E12,'Mayo-Darle ''10'!E12,'Djohong ''10'!E12,Belel!E12,Meiganga!E12)/$D$1</f>
        <v>0.26315789473684209</v>
      </c>
      <c r="G13" s="54">
        <f xml:space="preserve"> SUM('N''oundere III ''10'!F12,'Nyambaka ''10'!F12,'Banyo ''10'!F12,'Bankim ''10'!F12,'Ngaroundal ''10'!F12,'Tignere ''10'!F12,'Tibati ''10'!F12,'Dir ''10'!F12,'Galim Tignere ''10'!F12,'Kontcha ''10'!F12, 'Martap ''11'!F12, 'Mayo-Baleo ''11'!F12,'Mbe ''10'!F12,'Ngaoundere I ''10'!F12,'Ngaoundere II ''10'!F12,'Ngan-ha ''10'!F12,'Ngaoui ''10'!F12,'Mayo-Darle ''10'!F12,'Djohong ''10'!F12,Belel!F12,Meiganga!F12)/$D$1</f>
        <v>0.52631578947368418</v>
      </c>
      <c r="H13" s="54">
        <f xml:space="preserve"> SUM('N''oundere III ''10'!G12,'Nyambaka ''10'!G12,'Banyo ''10'!G12,'Bankim ''10'!G12,'Ngaroundal ''10'!G12,'Tignere ''10'!G12,'Tibati ''10'!G12,'Dir ''10'!G12,'Galim Tignere ''10'!G12,'Kontcha ''10'!G12, 'Martap ''11'!G12, 'Mayo-Baleo ''11'!G12,'Mbe ''10'!G12,'Ngaoundere I ''10'!G12,'Ngaoundere II ''10'!G12,'Ngan-ha ''10'!G12,'Ngaoui ''10'!G12,'Mayo-Darle ''10'!G12,'Djohong ''10'!G12,Belel!G12,Meiganga!G12)/$D$1</f>
        <v>0</v>
      </c>
    </row>
    <row r="14" spans="1:12" ht="15" customHeight="1">
      <c r="A14" s="42">
        <v>2</v>
      </c>
      <c r="B14" s="11" t="s">
        <v>211</v>
      </c>
      <c r="C14" s="11"/>
      <c r="D14" s="54">
        <f xml:space="preserve"> SUM('N''oundere III ''10'!C13,'Nyambaka ''10'!C13,'Banyo ''10'!C13,'Bankim ''10'!C13,'Ngaroundal ''10'!C13,'Tignere ''10'!C13,'Tibati ''10'!C13,'Dir ''10'!C13,'Galim Tignere ''10'!C13,'Kontcha ''10'!C13, 'Martap ''11'!C13, 'Mayo-Baleo ''11'!C13,'Mbe ''10'!C13,'Ngaoundere I ''10'!C13,'Ngaoundere II ''10'!C13,'Ngan-ha ''10'!C13,'Ngaoui ''10'!C13,'Mayo-Darle ''10'!C13,'Djohong ''10'!C13,Belel!C13,Meiganga!C13)/$D$1</f>
        <v>0.47368421052631576</v>
      </c>
      <c r="E14" s="54">
        <f xml:space="preserve"> SUM('N''oundere III ''10'!D13,'Nyambaka ''10'!D13,'Banyo ''10'!D13,'Bankim ''10'!D13,'Ngaroundal ''10'!D13,'Tignere ''10'!D13,'Tibati ''10'!D13,'Dir ''10'!D13,'Galim Tignere ''10'!D13,'Kontcha ''10'!D13, 'Martap ''11'!D13, 'Mayo-Baleo ''11'!D13,'Mbe ''10'!D13,'Ngaoundere I ''10'!D13,'Ngaoundere II ''10'!D13,'Ngan-ha ''10'!D13,'Ngaoui ''10'!D13,'Mayo-Darle ''10'!D13,'Djohong ''10'!D13,Belel!D13,Meiganga!D13)/$D$1</f>
        <v>0.36842105263157893</v>
      </c>
      <c r="F14" s="54">
        <f xml:space="preserve"> SUM('N''oundere III ''10'!E13,'Nyambaka ''10'!E13,'Banyo ''10'!E13,'Bankim ''10'!E13,'Ngaroundal ''10'!E13,'Tignere ''10'!E13,'Tibati ''10'!E13,'Dir ''10'!E13,'Galim Tignere ''10'!E13,'Kontcha ''10'!E13, 'Martap ''11'!E13, 'Mayo-Baleo ''11'!E13,'Mbe ''10'!E13,'Ngaoundere I ''10'!E13,'Ngaoundere II ''10'!E13,'Ngan-ha ''10'!E13,'Ngaoui ''10'!E13,'Mayo-Darle ''10'!E13,'Djohong ''10'!E13,Belel!E13,Meiganga!E13)/$D$1</f>
        <v>0.15789473684210525</v>
      </c>
      <c r="G14" s="54">
        <f xml:space="preserve"> SUM('N''oundere III ''10'!F13,'Nyambaka ''10'!F13,'Banyo ''10'!F13,'Bankim ''10'!F13,'Ngaroundal ''10'!F13,'Tignere ''10'!F13,'Tibati ''10'!F13,'Dir ''10'!F13,'Galim Tignere ''10'!F13,'Kontcha ''10'!F13, 'Martap ''11'!F13, 'Mayo-Baleo ''11'!F13,'Mbe ''10'!F13,'Ngaoundere I ''10'!F13,'Ngaoundere II ''10'!F13,'Ngan-ha ''10'!F13,'Ngaoui ''10'!F13,'Mayo-Darle ''10'!F13,'Djohong ''10'!F13,Belel!F13,Meiganga!F13)/$D$1</f>
        <v>0.31578947368421051</v>
      </c>
      <c r="H14" s="54">
        <f xml:space="preserve"> SUM('N''oundere III ''10'!G13,'Nyambaka ''10'!G13,'Banyo ''10'!G13,'Bankim ''10'!G13,'Ngaroundal ''10'!G13,'Tignere ''10'!G13,'Tibati ''10'!G13,'Dir ''10'!G13,'Galim Tignere ''10'!G13,'Kontcha ''10'!G13, 'Martap ''11'!G13, 'Mayo-Baleo ''11'!G13,'Mbe ''10'!G13,'Ngaoundere I ''10'!G13,'Ngaoundere II ''10'!G13,'Ngan-ha ''10'!G13,'Ngaoui ''10'!G13,'Mayo-Darle ''10'!G13,'Djohong ''10'!G13,Belel!G13,Meiganga!G13)/$D$1</f>
        <v>5.2631578947368418E-2</v>
      </c>
    </row>
    <row r="15" spans="1:12" ht="27" customHeight="1">
      <c r="A15" s="42">
        <v>3</v>
      </c>
      <c r="B15" s="11" t="s">
        <v>251</v>
      </c>
      <c r="C15" s="11"/>
      <c r="D15" s="54">
        <f xml:space="preserve"> SUM('N''oundere III ''10'!C14,'Nyambaka ''10'!C14,'Banyo ''10'!C14,'Bankim ''10'!C14,'Ngaroundal ''10'!C14,'Tignere ''10'!C14,'Tibati ''10'!C14,'Dir ''10'!C14,'Galim Tignere ''10'!C14,'Kontcha ''10'!C14, 'Martap ''11'!C14, 'Mayo-Baleo ''11'!C14,'Mbe ''10'!C14,'Ngaoundere I ''10'!C14,'Ngaoundere II ''10'!C14,'Ngan-ha ''10'!C14,'Ngaoui ''10'!C14,'Mayo-Darle ''10'!C14,'Djohong ''10'!C14,Belel!C14,Meiganga!C14)/$D$1</f>
        <v>0.36842105263157893</v>
      </c>
      <c r="E15" s="54">
        <f xml:space="preserve"> SUM('N''oundere III ''10'!D14,'Nyambaka ''10'!D14,'Banyo ''10'!D14,'Bankim ''10'!D14,'Ngaroundal ''10'!D14,'Tignere ''10'!D14,'Tibati ''10'!D14,'Dir ''10'!D14,'Galim Tignere ''10'!D14,'Kontcha ''10'!D14, 'Martap ''11'!D14, 'Mayo-Baleo ''11'!D14,'Mbe ''10'!D14,'Ngaoundere I ''10'!D14,'Ngaoundere II ''10'!D14,'Ngan-ha ''10'!D14,'Ngaoui ''10'!D14,'Mayo-Darle ''10'!D14,'Djohong ''10'!D14,Belel!D14,Meiganga!D14)/$D$1</f>
        <v>0.36842105263157893</v>
      </c>
      <c r="F15" s="54">
        <f xml:space="preserve"> SUM('N''oundere III ''10'!E14,'Nyambaka ''10'!E14,'Banyo ''10'!E14,'Bankim ''10'!E14,'Ngaroundal ''10'!E14,'Tignere ''10'!E14,'Tibati ''10'!E14,'Dir ''10'!E14,'Galim Tignere ''10'!E14,'Kontcha ''10'!E14, 'Martap ''11'!E14, 'Mayo-Baleo ''11'!E14,'Mbe ''10'!E14,'Ngaoundere I ''10'!E14,'Ngaoundere II ''10'!E14,'Ngan-ha ''10'!E14,'Ngaoui ''10'!E14,'Mayo-Darle ''10'!E14,'Djohong ''10'!E14,Belel!E14,Meiganga!E14)/$D$1</f>
        <v>0.21052631578947367</v>
      </c>
      <c r="G15" s="54">
        <f xml:space="preserve"> SUM('N''oundere III ''10'!F14,'Nyambaka ''10'!F14,'Banyo ''10'!F14,'Bankim ''10'!F14,'Ngaroundal ''10'!F14,'Tignere ''10'!F14,'Tibati ''10'!F14,'Dir ''10'!F14,'Galim Tignere ''10'!F14,'Kontcha ''10'!F14, 'Martap ''11'!F14, 'Mayo-Baleo ''11'!F14,'Mbe ''10'!F14,'Ngaoundere I ''10'!F14,'Ngaoundere II ''10'!F14,'Ngan-ha ''10'!F14,'Ngaoui ''10'!F14,'Mayo-Darle ''10'!F14,'Djohong ''10'!F14,Belel!F14,Meiganga!F14)/$D$1</f>
        <v>0.31578947368421051</v>
      </c>
      <c r="H15" s="54">
        <f xml:space="preserve"> SUM('N''oundere III ''10'!G14,'Nyambaka ''10'!G14,'Banyo ''10'!G14,'Bankim ''10'!G14,'Ngaroundal ''10'!G14,'Tignere ''10'!G14,'Tibati ''10'!G14,'Dir ''10'!G14,'Galim Tignere ''10'!G14,'Kontcha ''10'!G14, 'Martap ''11'!G14, 'Mayo-Baleo ''11'!G14,'Mbe ''10'!G14,'Ngaoundere I ''10'!G14,'Ngaoundere II ''10'!G14,'Ngan-ha ''10'!G14,'Ngaoui ''10'!G14,'Mayo-Darle ''10'!G14,'Djohong ''10'!G14,Belel!G14,Meiganga!G14)/$D$1</f>
        <v>5.2631578947368418E-2</v>
      </c>
    </row>
    <row r="16" spans="1:12" ht="15" customHeight="1">
      <c r="A16" s="42">
        <v>4</v>
      </c>
      <c r="B16" s="11" t="s">
        <v>212</v>
      </c>
      <c r="C16" s="11"/>
      <c r="D16" s="54">
        <f xml:space="preserve"> SUM('N''oundere III ''10'!C15,'Nyambaka ''10'!C15,'Banyo ''10'!C15,'Bankim ''10'!C15,'Ngaroundal ''10'!C15,'Tignere ''10'!C15,'Tibati ''10'!C15,'Dir ''10'!C15,'Galim Tignere ''10'!C15,'Kontcha ''10'!C15, 'Martap ''11'!C15, 'Mayo-Baleo ''11'!C15,'Mbe ''10'!C15,'Ngaoundere I ''10'!C15,'Ngaoundere II ''10'!C15,'Ngan-ha ''10'!C15,'Ngaoui ''10'!C15,'Mayo-Darle ''10'!C15,'Djohong ''10'!C15,Belel!C15,Meiganga!C15)/$D$1</f>
        <v>5.2631578947368418E-2</v>
      </c>
      <c r="E16" s="54">
        <f xml:space="preserve"> SUM('N''oundere III ''10'!D15,'Nyambaka ''10'!D15,'Banyo ''10'!D15,'Bankim ''10'!D15,'Ngaroundal ''10'!D15,'Tignere ''10'!D15,'Tibati ''10'!D15,'Dir ''10'!D15,'Galim Tignere ''10'!D15,'Kontcha ''10'!D15, 'Martap ''11'!D15, 'Mayo-Baleo ''11'!D15,'Mbe ''10'!D15,'Ngaoundere I ''10'!D15,'Ngaoundere II ''10'!D15,'Ngan-ha ''10'!D15,'Ngaoui ''10'!D15,'Mayo-Darle ''10'!D15,'Djohong ''10'!D15,Belel!D15,Meiganga!D15)/$D$1</f>
        <v>0</v>
      </c>
      <c r="F16" s="54">
        <f xml:space="preserve"> SUM('N''oundere III ''10'!E15,'Nyambaka ''10'!E15,'Banyo ''10'!E15,'Bankim ''10'!E15,'Ngaroundal ''10'!E15,'Tignere ''10'!E15,'Tibati ''10'!E15,'Dir ''10'!E15,'Galim Tignere ''10'!E15,'Kontcha ''10'!E15, 'Martap ''11'!E15, 'Mayo-Baleo ''11'!E15,'Mbe ''10'!E15,'Ngaoundere I ''10'!E15,'Ngaoundere II ''10'!E15,'Ngan-ha ''10'!E15,'Ngaoui ''10'!E15,'Mayo-Darle ''10'!E15,'Djohong ''10'!E15,Belel!E15,Meiganga!E15)/$D$1</f>
        <v>5.2631578947368418E-2</v>
      </c>
      <c r="G16" s="54">
        <f xml:space="preserve"> SUM('N''oundere III ''10'!F15,'Nyambaka ''10'!F15,'Banyo ''10'!F15,'Bankim ''10'!F15,'Ngaroundal ''10'!F15,'Tignere ''10'!F15,'Tibati ''10'!F15,'Dir ''10'!F15,'Galim Tignere ''10'!F15,'Kontcha ''10'!F15, 'Martap ''11'!F15, 'Mayo-Baleo ''11'!F15,'Mbe ''10'!F15,'Ngaoundere I ''10'!F15,'Ngaoundere II ''10'!F15,'Ngan-ha ''10'!F15,'Ngaoui ''10'!F15,'Mayo-Darle ''10'!F15,'Djohong ''10'!F15,Belel!F15,Meiganga!F15)/$D$1</f>
        <v>0</v>
      </c>
      <c r="H16" s="54">
        <f xml:space="preserve"> SUM('N''oundere III ''10'!G15,'Nyambaka ''10'!G15,'Banyo ''10'!G15,'Bankim ''10'!G15,'Ngaroundal ''10'!G15,'Tignere ''10'!G15,'Tibati ''10'!G15,'Dir ''10'!G15,'Galim Tignere ''10'!G15,'Kontcha ''10'!G15, 'Martap ''11'!G15, 'Mayo-Baleo ''11'!G15,'Mbe ''10'!G15,'Ngaoundere I ''10'!G15,'Ngaoundere II ''10'!G15,'Ngan-ha ''10'!G15,'Ngaoui ''10'!G15,'Mayo-Darle ''10'!G15,'Djohong ''10'!G15,Belel!G15,Meiganga!G15)/$D$1</f>
        <v>0</v>
      </c>
    </row>
    <row r="17" spans="1:11" ht="15" customHeight="1">
      <c r="A17" s="42">
        <v>5</v>
      </c>
      <c r="B17" s="11" t="s">
        <v>213</v>
      </c>
      <c r="C17" s="11"/>
      <c r="D17" s="54">
        <f xml:space="preserve"> SUM('N''oundere III ''10'!C16,'Nyambaka ''10'!C16,'Banyo ''10'!C16,'Bankim ''10'!C16,'Ngaroundal ''10'!C16,'Tignere ''10'!C16,'Tibati ''10'!C16,'Dir ''10'!C16,'Galim Tignere ''10'!C16,'Kontcha ''10'!C16, 'Martap ''11'!C16, 'Mayo-Baleo ''11'!C16,'Mbe ''10'!C16,'Ngaoundere I ''10'!C16,'Ngaoundere II ''10'!C16,'Ngan-ha ''10'!C16,'Ngaoui ''10'!C16,'Mayo-Darle ''10'!C16,'Djohong ''10'!C16,Belel!C16,Meiganga!C16)/$D$1</f>
        <v>0.57894736842105265</v>
      </c>
      <c r="E17" s="54">
        <f xml:space="preserve"> SUM('N''oundere III ''10'!D16,'Nyambaka ''10'!D16,'Banyo ''10'!D16,'Bankim ''10'!D16,'Ngaroundal ''10'!D16,'Tignere ''10'!D16,'Tibati ''10'!D16,'Dir ''10'!D16,'Galim Tignere ''10'!D16,'Kontcha ''10'!D16, 'Martap ''11'!D16, 'Mayo-Baleo ''11'!D16,'Mbe ''10'!D16,'Ngaoundere I ''10'!D16,'Ngaoundere II ''10'!D16,'Ngan-ha ''10'!D16,'Ngaoui ''10'!D16,'Mayo-Darle ''10'!D16,'Djohong ''10'!D16,Belel!D16,Meiganga!D16)/$D$1</f>
        <v>0.42105263157894735</v>
      </c>
      <c r="F17" s="54">
        <f xml:space="preserve"> SUM('N''oundere III ''10'!E16,'Nyambaka ''10'!E16,'Banyo ''10'!E16,'Bankim ''10'!E16,'Ngaroundal ''10'!E16,'Tignere ''10'!E16,'Tibati ''10'!E16,'Dir ''10'!E16,'Galim Tignere ''10'!E16,'Kontcha ''10'!E16, 'Martap ''11'!E16, 'Mayo-Baleo ''11'!E16,'Mbe ''10'!E16,'Ngaoundere I ''10'!E16,'Ngaoundere II ''10'!E16,'Ngan-ha ''10'!E16,'Ngaoui ''10'!E16,'Mayo-Darle ''10'!E16,'Djohong ''10'!E16,Belel!E16,Meiganga!E16)/$D$1</f>
        <v>0.21052631578947367</v>
      </c>
      <c r="G17" s="54">
        <f xml:space="preserve"> SUM('N''oundere III ''10'!F16,'Nyambaka ''10'!F16,'Banyo ''10'!F16,'Bankim ''10'!F16,'Ngaroundal ''10'!F16,'Tignere ''10'!F16,'Tibati ''10'!F16,'Dir ''10'!F16,'Galim Tignere ''10'!F16,'Kontcha ''10'!F16, 'Martap ''11'!F16, 'Mayo-Baleo ''11'!F16,'Mbe ''10'!F16,'Ngaoundere I ''10'!F16,'Ngaoundere II ''10'!F16,'Ngan-ha ''10'!F16,'Ngaoui ''10'!F16,'Mayo-Darle ''10'!F16,'Djohong ''10'!F16,Belel!F16,Meiganga!F16)/$D$1</f>
        <v>0.31578947368421051</v>
      </c>
      <c r="H17" s="54">
        <f xml:space="preserve"> SUM('N''oundere III ''10'!G16,'Nyambaka ''10'!G16,'Banyo ''10'!G16,'Bankim ''10'!G16,'Ngaroundal ''10'!G16,'Tignere ''10'!G16,'Tibati ''10'!G16,'Dir ''10'!G16,'Galim Tignere ''10'!G16,'Kontcha ''10'!G16, 'Martap ''11'!G16, 'Mayo-Baleo ''11'!G16,'Mbe ''10'!G16,'Ngaoundere I ''10'!G16,'Ngaoundere II ''10'!G16,'Ngan-ha ''10'!G16,'Ngaoui ''10'!G16,'Mayo-Darle ''10'!G16,'Djohong ''10'!G16,Belel!G16,Meiganga!G16)/$D$1</f>
        <v>5.2631578947368418E-2</v>
      </c>
    </row>
    <row r="18" spans="1:11" ht="15" customHeight="1">
      <c r="A18" s="42">
        <v>6</v>
      </c>
      <c r="B18" s="11" t="s">
        <v>214</v>
      </c>
      <c r="C18" s="11"/>
      <c r="D18" s="54">
        <f xml:space="preserve"> SUM('N''oundere III ''10'!C17,'Nyambaka ''10'!C17,'Banyo ''10'!C17,'Bankim ''10'!C17,'Ngaroundal ''10'!C17,'Tignere ''10'!C17,'Tibati ''10'!C17,'Dir ''10'!C17,'Galim Tignere ''10'!C17,'Kontcha ''10'!C17, 'Martap ''11'!C17, 'Mayo-Baleo ''11'!C17,'Mbe ''10'!C17,'Ngaoundere I ''10'!C17,'Ngaoundere II ''10'!C17,'Ngan-ha ''10'!C17,'Ngaoui ''10'!C17,'Mayo-Darle ''10'!C17,'Djohong ''10'!C17,Belel!C17,Meiganga!C17)/$D$1</f>
        <v>0.10526315789473684</v>
      </c>
      <c r="E18" s="54">
        <f xml:space="preserve"> SUM('N''oundere III ''10'!D17,'Nyambaka ''10'!D17,'Banyo ''10'!D17,'Bankim ''10'!D17,'Ngaroundal ''10'!D17,'Tignere ''10'!D17,'Tibati ''10'!D17,'Dir ''10'!D17,'Galim Tignere ''10'!D17,'Kontcha ''10'!D17, 'Martap ''11'!D17, 'Mayo-Baleo ''11'!D17,'Mbe ''10'!D17,'Ngaoundere I ''10'!D17,'Ngaoundere II ''10'!D17,'Ngan-ha ''10'!D17,'Ngaoui ''10'!D17,'Mayo-Darle ''10'!D17,'Djohong ''10'!D17,Belel!D17,Meiganga!D17)/$D$1</f>
        <v>0.10526315789473684</v>
      </c>
      <c r="F18" s="54">
        <f xml:space="preserve"> SUM('N''oundere III ''10'!E17,'Nyambaka ''10'!E17,'Banyo ''10'!E17,'Bankim ''10'!E17,'Ngaroundal ''10'!E17,'Tignere ''10'!E17,'Tibati ''10'!E17,'Dir ''10'!E17,'Galim Tignere ''10'!E17,'Kontcha ''10'!E17, 'Martap ''11'!E17, 'Mayo-Baleo ''11'!E17,'Mbe ''10'!E17,'Ngaoundere I ''10'!E17,'Ngaoundere II ''10'!E17,'Ngan-ha ''10'!E17,'Ngaoui ''10'!E17,'Mayo-Darle ''10'!E17,'Djohong ''10'!E17,Belel!E17,Meiganga!E17)/$D$1</f>
        <v>0.10526315789473684</v>
      </c>
      <c r="G18" s="54">
        <f xml:space="preserve"> SUM('N''oundere III ''10'!F17,'Nyambaka ''10'!F17,'Banyo ''10'!F17,'Bankim ''10'!F17,'Ngaroundal ''10'!F17,'Tignere ''10'!F17,'Tibati ''10'!F17,'Dir ''10'!F17,'Galim Tignere ''10'!F17,'Kontcha ''10'!F17, 'Martap ''11'!F17, 'Mayo-Baleo ''11'!F17,'Mbe ''10'!F17,'Ngaoundere I ''10'!F17,'Ngaoundere II ''10'!F17,'Ngan-ha ''10'!F17,'Ngaoui ''10'!F17,'Mayo-Darle ''10'!F17,'Djohong ''10'!F17,Belel!F17,Meiganga!F17)/$D$1</f>
        <v>5.2631578947368418E-2</v>
      </c>
      <c r="H18" s="54">
        <f xml:space="preserve"> SUM('N''oundere III ''10'!G17,'Nyambaka ''10'!G17,'Banyo ''10'!G17,'Bankim ''10'!G17,'Ngaroundal ''10'!G17,'Tignere ''10'!G17,'Tibati ''10'!G17,'Dir ''10'!G17,'Galim Tignere ''10'!G17,'Kontcha ''10'!G17, 'Martap ''11'!G17, 'Mayo-Baleo ''11'!G17,'Mbe ''10'!G17,'Ngaoundere I ''10'!G17,'Ngaoundere II ''10'!G17,'Ngan-ha ''10'!G17,'Ngaoui ''10'!G17,'Mayo-Darle ''10'!G17,'Djohong ''10'!G17,Belel!G17,Meiganga!G17)/$D$1</f>
        <v>5.2631578947368418E-2</v>
      </c>
      <c r="I18" s="26"/>
      <c r="K18" s="26"/>
    </row>
    <row r="19" spans="1:11" ht="15" customHeight="1" thickBot="1">
      <c r="A19" s="42">
        <v>7</v>
      </c>
      <c r="B19" s="15" t="s">
        <v>215</v>
      </c>
      <c r="C19" s="15"/>
      <c r="D19" s="54">
        <f xml:space="preserve"> SUM('N''oundere III ''10'!C18,'Nyambaka ''10'!C18,'Banyo ''10'!C18,'Bankim ''10'!C18,'Ngaroundal ''10'!C18,'Tignere ''10'!C18,'Tibati ''10'!C18,'Dir ''10'!C18,'Galim Tignere ''10'!C18,'Kontcha ''10'!C18, 'Martap ''11'!C18, 'Mayo-Baleo ''11'!C18,'Mbe ''10'!C18,'Ngaoundere I ''10'!C18,'Ngaoundere II ''10'!C18,'Ngan-ha ''10'!C18,'Ngaoui ''10'!C18,'Mayo-Darle ''10'!C18,'Djohong ''10'!C18,Belel!C18,Meiganga!C18)/$D$1</f>
        <v>0.78947368421052633</v>
      </c>
      <c r="E19" s="54">
        <f xml:space="preserve"> SUM('N''oundere III ''10'!D18,'Nyambaka ''10'!D18,'Banyo ''10'!D18,'Bankim ''10'!D18,'Ngaroundal ''10'!D18,'Tignere ''10'!D18,'Tibati ''10'!D18,'Dir ''10'!D18,'Galim Tignere ''10'!D18,'Kontcha ''10'!D18, 'Martap ''11'!D18, 'Mayo-Baleo ''11'!D18,'Mbe ''10'!D18,'Ngaoundere I ''10'!D18,'Ngaoundere II ''10'!D18,'Ngan-ha ''10'!D18,'Ngaoui ''10'!D18,'Mayo-Darle ''10'!D18,'Djohong ''10'!D18,Belel!D18,Meiganga!D18)/$D$1</f>
        <v>0.57894736842105265</v>
      </c>
      <c r="F19" s="54">
        <f xml:space="preserve"> SUM('N''oundere III ''10'!E18,'Nyambaka ''10'!E18,'Banyo ''10'!E18,'Bankim ''10'!E18,'Ngaroundal ''10'!E18,'Tignere ''10'!E18,'Tibati ''10'!E18,'Dir ''10'!E18,'Galim Tignere ''10'!E18,'Kontcha ''10'!E18, 'Martap ''11'!E18, 'Mayo-Baleo ''11'!E18,'Mbe ''10'!E18,'Ngaoundere I ''10'!E18,'Ngaoundere II ''10'!E18,'Ngan-ha ''10'!E18,'Ngaoui ''10'!E18,'Mayo-Darle ''10'!E18,'Djohong ''10'!E18,Belel!E18,Meiganga!E18)/$D$1</f>
        <v>0.47368421052631576</v>
      </c>
      <c r="G19" s="54">
        <f xml:space="preserve"> SUM('N''oundere III ''10'!F18,'Nyambaka ''10'!F18,'Banyo ''10'!F18,'Bankim ''10'!F18,'Ngaroundal ''10'!F18,'Tignere ''10'!F18,'Tibati ''10'!F18,'Dir ''10'!F18,'Galim Tignere ''10'!F18,'Kontcha ''10'!F18, 'Martap ''11'!F18, 'Mayo-Baleo ''11'!F18,'Mbe ''10'!F18,'Ngaoundere I ''10'!F18,'Ngaoundere II ''10'!F18,'Ngan-ha ''10'!F18,'Ngaoui ''10'!F18,'Mayo-Darle ''10'!F18,'Djohong ''10'!F18,Belel!F18,Meiganga!F18)/$D$1</f>
        <v>0.42105263157894735</v>
      </c>
      <c r="H19" s="54">
        <f xml:space="preserve"> SUM('N''oundere III ''10'!G18,'Nyambaka ''10'!G18,'Banyo ''10'!G18,'Bankim ''10'!G18,'Ngaroundal ''10'!G18,'Tignere ''10'!G18,'Tibati ''10'!G18,'Dir ''10'!G18,'Galim Tignere ''10'!G18,'Kontcha ''10'!G18, 'Martap ''11'!G18, 'Mayo-Baleo ''11'!G18,'Mbe ''10'!G18,'Ngaoundere I ''10'!G18,'Ngaoundere II ''10'!G18,'Ngan-ha ''10'!G18,'Ngaoui ''10'!G18,'Mayo-Darle ''10'!G18,'Djohong ''10'!G18,Belel!G18,Meiganga!G18)/$D$1</f>
        <v>0.10526315789473684</v>
      </c>
    </row>
    <row r="20" spans="1:11" ht="27" customHeight="1">
      <c r="A20" s="48">
        <v>3</v>
      </c>
      <c r="B20" s="96" t="s">
        <v>155</v>
      </c>
      <c r="C20" s="97"/>
      <c r="D20" s="97"/>
      <c r="E20" s="97"/>
      <c r="F20" s="97"/>
      <c r="G20" s="97"/>
      <c r="H20" s="98"/>
    </row>
    <row r="21" spans="1:11">
      <c r="A21" s="42"/>
      <c r="B21" s="1" t="s">
        <v>216</v>
      </c>
      <c r="C21" s="1"/>
      <c r="D21" s="54">
        <f xml:space="preserve"> SUM('N''oundere III ''10'!C20,'Nyambaka ''10'!C20,'Banyo ''10'!C20,'Bankim ''10'!C20,'Ngaroundal ''10'!C20,'Tignere ''10'!C20,'Tibati ''10'!C20,'Dir ''10'!C20,'Galim Tignere ''10'!C20,'Kontcha ''10'!C20, 'Martap ''11'!C20, 'Mayo-Baleo ''11'!C20,'Mbe ''10'!C20,'Ngaoundere I ''10'!C20,'Ngaoundere II ''10'!C20,'Ngan-ha ''10'!C20,'Ngaoui ''10'!C20,'Mayo-Darle ''10'!C20,'Djohong ''10'!C20,Belel!C20,Meiganga!C20)/$D$1</f>
        <v>5.2631578947368418E-2</v>
      </c>
      <c r="E21" s="2"/>
      <c r="F21" s="24"/>
      <c r="G21" s="2"/>
      <c r="H21" s="49"/>
    </row>
    <row r="22" spans="1:11">
      <c r="A22" s="42"/>
      <c r="B22" s="1" t="s">
        <v>217</v>
      </c>
      <c r="C22" s="1"/>
      <c r="D22" s="54">
        <f xml:space="preserve"> SUM('N''oundere III ''10'!C21,'Nyambaka ''10'!C21,'Banyo ''10'!C21,'Bankim ''10'!C21,'Ngaroundal ''10'!C21,'Tignere ''10'!C21,'Tibati ''10'!C21,'Dir ''10'!C21,'Galim Tignere ''10'!C21,'Kontcha ''10'!C21, 'Martap ''11'!C21, 'Mayo-Baleo ''11'!C21,'Mbe ''10'!C21,'Ngaoundere I ''10'!C21,'Ngaoundere II ''10'!C21,'Ngan-ha ''10'!C21,'Ngaoui ''10'!C21,'Mayo-Darle ''10'!C21,'Djohong ''10'!C21,Belel!C21,Meiganga!C21)/$D$1</f>
        <v>0.21052631578947367</v>
      </c>
      <c r="E22" s="2"/>
      <c r="F22" s="24"/>
      <c r="G22" s="2"/>
      <c r="H22" s="49"/>
    </row>
    <row r="23" spans="1:11">
      <c r="A23" s="42"/>
      <c r="B23" s="1" t="s">
        <v>218</v>
      </c>
      <c r="C23" s="1"/>
      <c r="D23" s="54">
        <f xml:space="preserve"> SUM('N''oundere III ''10'!C22,'Nyambaka ''10'!C22,'Banyo ''10'!C22,'Bankim ''10'!C22,'Ngaroundal ''10'!C22,'Tignere ''10'!C22,'Tibati ''10'!C22,'Dir ''10'!C22,'Galim Tignere ''10'!C22,'Kontcha ''10'!C22, 'Martap ''11'!C22, 'Mayo-Baleo ''11'!C22,'Mbe ''10'!C22,'Ngaoundere I ''10'!C22,'Ngaoundere II ''10'!C22,'Ngan-ha ''10'!C22,'Ngaoui ''10'!C22,'Mayo-Darle ''10'!C22,'Djohong ''10'!C22,Belel!C22,Meiganga!C22)/$D$1</f>
        <v>0.47368421052631576</v>
      </c>
      <c r="E23" s="2"/>
      <c r="F23" s="24"/>
      <c r="G23" s="2"/>
      <c r="H23" s="49"/>
    </row>
    <row r="24" spans="1:11">
      <c r="A24" s="42"/>
      <c r="B24" s="1" t="s">
        <v>219</v>
      </c>
      <c r="C24" s="1"/>
      <c r="D24" s="54">
        <f xml:space="preserve"> SUM('N''oundere III ''10'!C23,'Nyambaka ''10'!C23,'Banyo ''10'!C23,'Bankim ''10'!C23,'Ngaroundal ''10'!C23,'Tignere ''10'!C23,'Tibati ''10'!C23,'Dir ''10'!C23,'Galim Tignere ''10'!C23,'Kontcha ''10'!C23, 'Martap ''11'!C23, 'Mayo-Baleo ''11'!C23,'Mbe ''10'!C23,'Ngaoundere I ''10'!C23,'Ngaoundere II ''10'!C23,'Ngan-ha ''10'!C23,'Ngaoui ''10'!C23,'Mayo-Darle ''10'!C23,'Djohong ''10'!C23,Belel!C23,Meiganga!C23)/$D$1</f>
        <v>0.21052631578947367</v>
      </c>
      <c r="E24" s="2"/>
      <c r="F24" s="24"/>
      <c r="G24" s="2"/>
      <c r="H24" s="49"/>
    </row>
    <row r="25" spans="1:11">
      <c r="A25" s="42"/>
      <c r="B25" s="1" t="s">
        <v>220</v>
      </c>
      <c r="C25" s="1"/>
      <c r="D25" s="54">
        <f xml:space="preserve"> SUM('N''oundere III ''10'!C24,'Nyambaka ''10'!C24,'Banyo ''10'!C24,'Bankim ''10'!C24,'Ngaroundal ''10'!C24,'Tignere ''10'!C24,'Tibati ''10'!C24,'Dir ''10'!C24,'Galim Tignere ''10'!C24,'Kontcha ''10'!C24, 'Martap ''11'!C24, 'Mayo-Baleo ''11'!C24,'Mbe ''10'!C24,'Ngaoundere I ''10'!C24,'Ngaoundere II ''10'!C24,'Ngan-ha ''10'!C24,'Ngaoui ''10'!C24,'Mayo-Darle ''10'!C24,'Djohong ''10'!C24,Belel!C24,Meiganga!C24)/$D$1</f>
        <v>5.2631578947368418E-2</v>
      </c>
      <c r="E25" s="2"/>
      <c r="F25" s="24"/>
      <c r="G25" s="2"/>
      <c r="H25" s="49"/>
    </row>
    <row r="26" spans="1:11" ht="15" customHeight="1" thickBot="1">
      <c r="A26" s="41"/>
      <c r="B26" s="50" t="s">
        <v>221</v>
      </c>
      <c r="C26" s="6"/>
      <c r="D26" s="54">
        <f xml:space="preserve"> SUM('N''oundere III ''10'!C25,'Nyambaka ''10'!C25,'Banyo ''10'!C25,'Bankim ''10'!C25,'Ngaroundal ''10'!C25,'Tignere ''10'!C25,'Tibati ''10'!C25,'Dir ''10'!C25,'Galim Tignere ''10'!C25,'Kontcha ''10'!C25, 'Martap ''11'!C25, 'Mayo-Baleo ''11'!C25,'Mbe ''10'!C25,'Ngaoundere I ''10'!C25,'Ngaoundere II ''10'!C25,'Ngan-ha ''10'!C25,'Ngaoui ''10'!C25,'Mayo-Darle ''10'!C25,'Djohong ''10'!C25,Belel!C25,Meiganga!C25)/$D$1</f>
        <v>0</v>
      </c>
      <c r="E26" s="86"/>
      <c r="F26" s="86"/>
      <c r="G26" s="86"/>
      <c r="H26" s="87"/>
    </row>
    <row r="27" spans="1:11" ht="27" customHeight="1">
      <c r="A27" s="48">
        <v>4</v>
      </c>
      <c r="B27" s="92" t="s">
        <v>160</v>
      </c>
      <c r="C27" s="93"/>
      <c r="D27" s="93"/>
      <c r="E27" s="93"/>
      <c r="F27" s="93"/>
      <c r="G27" s="93"/>
      <c r="H27" s="99"/>
    </row>
    <row r="28" spans="1:11">
      <c r="B28" s="14" t="s">
        <v>222</v>
      </c>
      <c r="C28" s="14"/>
      <c r="D28" s="54">
        <f xml:space="preserve"> SUM('N''oundere III ''10'!C27,'Nyambaka ''10'!C27,'Banyo ''10'!C27,'Bankim ''10'!C27,'Ngaroundal ''10'!C27,'Tignere ''10'!C27,'Tibati ''10'!C27,'Dir ''10'!C27,'Galim Tignere ''10'!C27,'Kontcha ''10'!C27, 'Martap ''11'!C27, 'Mayo-Baleo ''11'!C27,'Mbe ''10'!C27,'Ngaoundere I ''10'!C27,'Ngaoundere II ''10'!C27,'Ngan-ha ''10'!C27,'Ngaoui ''10'!C27,'Mayo-Darle ''10'!C27,'Djohong ''10'!C27,Belel!C27,Meiganga!C27)/$D$1</f>
        <v>0</v>
      </c>
      <c r="E28" s="2"/>
      <c r="F28" s="2"/>
      <c r="G28" s="2"/>
      <c r="H28" s="2"/>
    </row>
    <row r="29" spans="1:11">
      <c r="B29" s="1" t="s">
        <v>156</v>
      </c>
      <c r="C29" s="1"/>
      <c r="D29" s="54">
        <f xml:space="preserve"> SUM('N''oundere III ''10'!C28,'Nyambaka ''10'!C28,'Banyo ''10'!C28,'Bankim ''10'!C28,'Ngaroundal ''10'!C28,'Tignere ''10'!C28,'Tibati ''10'!C28,'Dir ''10'!C28,'Galim Tignere ''10'!C28,'Kontcha ''10'!C28, 'Martap ''11'!C28, 'Mayo-Baleo ''11'!C28,'Mbe ''10'!C28,'Ngaoundere I ''10'!C28,'Ngaoundere II ''10'!C28,'Ngan-ha ''10'!C28,'Ngaoui ''10'!C28,'Mayo-Darle ''10'!C28,'Djohong ''10'!C28,Belel!C28,Meiganga!C28)/$D$1</f>
        <v>0.31578947368421051</v>
      </c>
      <c r="E29" s="2"/>
      <c r="F29" s="2"/>
      <c r="G29" s="2"/>
      <c r="H29" s="2"/>
    </row>
    <row r="30" spans="1:11">
      <c r="B30" s="1" t="s">
        <v>224</v>
      </c>
      <c r="C30" s="1"/>
      <c r="D30" s="54">
        <f xml:space="preserve"> SUM('N''oundere III ''10'!C29,'Nyambaka ''10'!C29,'Banyo ''10'!C29,'Bankim ''10'!C29,'Ngaroundal ''10'!C29,'Tignere ''10'!C29,'Tibati ''10'!C29,'Dir ''10'!C29,'Galim Tignere ''10'!C29,'Kontcha ''10'!C29, 'Martap ''11'!C29, 'Mayo-Baleo ''11'!C29,'Mbe ''10'!C29,'Ngaoundere I ''10'!C29,'Ngaoundere II ''10'!C29,'Ngan-ha ''10'!C29,'Ngaoui ''10'!C29,'Mayo-Darle ''10'!C29,'Djohong ''10'!C29,Belel!C29,Meiganga!C29)/$D$1</f>
        <v>0.31578947368421051</v>
      </c>
      <c r="E30" s="2"/>
      <c r="F30" s="2"/>
      <c r="G30" s="2"/>
      <c r="H30" s="2"/>
    </row>
    <row r="31" spans="1:11">
      <c r="B31" s="1" t="s">
        <v>225</v>
      </c>
      <c r="C31" s="1"/>
      <c r="D31" s="54">
        <f xml:space="preserve"> SUM('N''oundere III ''10'!C30,'Nyambaka ''10'!C30,'Banyo ''10'!C30,'Bankim ''10'!C30,'Ngaroundal ''10'!C30,'Tignere ''10'!C30,'Tibati ''10'!C30,'Dir ''10'!C30,'Galim Tignere ''10'!C30,'Kontcha ''10'!C30, 'Martap ''11'!C30, 'Mayo-Baleo ''11'!C30,'Mbe ''10'!C30,'Ngaoundere I ''10'!C30,'Ngaoundere II ''10'!C30,'Ngan-ha ''10'!C30,'Ngaoui ''10'!C30,'Mayo-Darle ''10'!C30,'Djohong ''10'!C30,Belel!C30,Meiganga!C30)/$D$1</f>
        <v>0.26315789473684209</v>
      </c>
      <c r="E31" s="2"/>
      <c r="F31" s="2"/>
      <c r="G31" s="2"/>
      <c r="H31" s="2"/>
    </row>
    <row r="32" spans="1:11">
      <c r="B32" s="1" t="s">
        <v>223</v>
      </c>
      <c r="C32" s="1"/>
      <c r="D32" s="54">
        <f xml:space="preserve"> SUM('N''oundere III ''10'!C31,'Nyambaka ''10'!C31,'Banyo ''10'!C31,'Bankim ''10'!C31,'Ngaroundal ''10'!C31,'Tignere ''10'!C31,'Tibati ''10'!C31,'Dir ''10'!C31,'Galim Tignere ''10'!C31,'Kontcha ''10'!C31, 'Martap ''11'!C31, 'Mayo-Baleo ''11'!C31,'Mbe ''10'!C31,'Ngaoundere I ''10'!C31,'Ngaoundere II ''10'!C31,'Ngan-ha ''10'!C31,'Ngaoui ''10'!C31,'Mayo-Darle ''10'!C31,'Djohong ''10'!C31,Belel!C31,Meiganga!C31)/$D$1</f>
        <v>5.2631578947368418E-2</v>
      </c>
      <c r="E32" s="2"/>
      <c r="F32" s="2"/>
      <c r="G32" s="2"/>
      <c r="H32" s="2"/>
    </row>
    <row r="33" spans="1:8" ht="15" customHeight="1" thickBot="1">
      <c r="B33" s="50" t="s">
        <v>221</v>
      </c>
      <c r="C33" s="6"/>
      <c r="D33" s="54">
        <f xml:space="preserve"> SUM('N''oundere III ''10'!C32,'Nyambaka ''10'!C32,'Banyo ''10'!C32,'Bankim ''10'!C32,'Ngaroundal ''10'!C32,'Tignere ''10'!C32,'Tibati ''10'!C32,'Dir ''10'!C32,'Galim Tignere ''10'!C32,'Kontcha ''10'!C32, 'Martap ''11'!C32, 'Mayo-Baleo ''11'!C32,'Mbe ''10'!C32,'Ngaoundere I ''10'!C32,'Ngaoundere II ''10'!C32,'Ngan-ha ''10'!C32,'Ngaoui ''10'!C32,'Mayo-Darle ''10'!C32,'Djohong ''10'!C32,Belel!C32,Meiganga!C32)/$D$1</f>
        <v>5.2631578947368418E-2</v>
      </c>
      <c r="E33" s="100"/>
      <c r="F33" s="101"/>
      <c r="G33" s="101"/>
      <c r="H33" s="102"/>
    </row>
    <row r="34" spans="1:8">
      <c r="A34" s="40">
        <v>5</v>
      </c>
      <c r="B34" s="96" t="s">
        <v>161</v>
      </c>
      <c r="C34" s="97"/>
      <c r="D34" s="103"/>
      <c r="E34" s="103"/>
      <c r="F34" s="103"/>
      <c r="G34" s="103"/>
      <c r="H34" s="104"/>
    </row>
    <row r="35" spans="1:8" ht="27" customHeight="1">
      <c r="A35" s="42"/>
      <c r="B35" s="20" t="s">
        <v>162</v>
      </c>
      <c r="C35" s="21" t="s">
        <v>226</v>
      </c>
      <c r="D35" s="54">
        <f xml:space="preserve"> SUM('N''oundere III ''10'!C34,'Nyambaka ''10'!C34,'Banyo ''10'!C34,'Bankim ''10'!C34,'Ngaroundal ''10'!C34,'Tignere ''10'!C34,'Tibati ''10'!C34,'Dir ''10'!C34,'Galim Tignere ''10'!C34,'Kontcha ''10'!C34, 'Martap ''11'!C34, 'Mayo-Baleo ''11'!C34,'Mbe ''10'!C34,'Ngaoundere I ''10'!C34,'Ngaoundere II ''10'!C34,'Ngan-ha ''10'!C34,'Ngaoui ''10'!C34,'Mayo-Darle ''10'!C34,'Djohong ''10'!C34,Belel!C34,Meiganga!C34)/$D$1</f>
        <v>0.21052631578947367</v>
      </c>
      <c r="E35" s="17"/>
      <c r="F35" s="17"/>
      <c r="G35" s="17"/>
      <c r="H35" s="53"/>
    </row>
    <row r="36" spans="1:8" ht="15" customHeight="1">
      <c r="A36" s="42"/>
      <c r="B36" s="3" t="s">
        <v>163</v>
      </c>
      <c r="C36" s="1" t="s">
        <v>227</v>
      </c>
      <c r="D36" s="54">
        <f xml:space="preserve"> SUM('N''oundere III ''10'!C35,'Nyambaka ''10'!C35,'Banyo ''10'!C35,'Bankim ''10'!C35,'Ngaroundal ''10'!C35,'Tignere ''10'!C35,'Tibati ''10'!C35,'Dir ''10'!C35,'Galim Tignere ''10'!C35,'Kontcha ''10'!C35, 'Martap ''11'!C35, 'Mayo-Baleo ''11'!C35,'Mbe ''10'!C35,'Ngaoundere I ''10'!C35,'Ngaoundere II ''10'!C35,'Ngan-ha ''10'!C35,'Ngaoui ''10'!C35,'Mayo-Darle ''10'!C35,'Djohong ''10'!C35,Belel!C35,Meiganga!C35)/$D$1</f>
        <v>0.47368421052631576</v>
      </c>
      <c r="E36" s="2"/>
      <c r="F36" s="2"/>
      <c r="G36" s="2"/>
      <c r="H36" s="49"/>
    </row>
    <row r="37" spans="1:8" ht="15" customHeight="1">
      <c r="A37" s="42"/>
      <c r="B37" s="6" t="s">
        <v>164</v>
      </c>
      <c r="C37" s="4" t="s">
        <v>228</v>
      </c>
      <c r="D37" s="54">
        <f xml:space="preserve"> SUM('N''oundere III ''10'!C36,'Nyambaka ''10'!C36,'Banyo ''10'!C36,'Bankim ''10'!C36,'Ngaroundal ''10'!C36,'Tignere ''10'!C36,'Tibati ''10'!C36,'Dir ''10'!C36,'Galim Tignere ''10'!C36,'Kontcha ''10'!C36, 'Martap ''11'!C36, 'Mayo-Baleo ''11'!C36,'Mbe ''10'!C36,'Ngaoundere I ''10'!C36,'Ngaoundere II ''10'!C36,'Ngan-ha ''10'!C36,'Ngaoui ''10'!C36,'Mayo-Darle ''10'!C36,'Djohong ''10'!C36,Belel!C36,Meiganga!C36)/$D$1</f>
        <v>0.15789473684210525</v>
      </c>
      <c r="E37" s="2"/>
      <c r="F37" s="2"/>
      <c r="G37" s="2"/>
      <c r="H37" s="49"/>
    </row>
    <row r="38" spans="1:8" ht="15" customHeight="1" thickBot="1">
      <c r="A38" s="41"/>
      <c r="B38" s="50" t="s">
        <v>165</v>
      </c>
      <c r="C38" s="64" t="s">
        <v>229</v>
      </c>
      <c r="D38" s="54">
        <f xml:space="preserve"> SUM('N''oundere III ''10'!C37,'Nyambaka ''10'!C37,'Banyo ''10'!C37,'Bankim ''10'!C37,'Ngaroundal ''10'!C37,'Tignere ''10'!C37,'Tibati ''10'!C37,'Dir ''10'!C37,'Galim Tignere ''10'!C37,'Kontcha ''10'!C37, 'Martap ''11'!C37, 'Mayo-Baleo ''11'!C37,'Mbe ''10'!C37,'Ngaoundere I ''10'!C37,'Ngaoundere II ''10'!C37,'Ngan-ha ''10'!C37,'Ngaoui ''10'!C37,'Mayo-Darle ''10'!C37,'Djohong ''10'!C37,Belel!C37,Meiganga!C37)/$D$1</f>
        <v>0.10526315789473684</v>
      </c>
      <c r="E38" s="105"/>
      <c r="F38" s="106"/>
      <c r="G38" s="106"/>
      <c r="H38" s="107"/>
    </row>
    <row r="39" spans="1:8">
      <c r="A39" s="40">
        <v>6</v>
      </c>
      <c r="B39" s="108" t="s">
        <v>166</v>
      </c>
      <c r="C39" s="108"/>
      <c r="D39" s="108"/>
      <c r="E39" s="108"/>
      <c r="F39" s="108"/>
      <c r="G39" s="108"/>
      <c r="H39" s="109"/>
    </row>
    <row r="40" spans="1:8" ht="27" customHeight="1">
      <c r="A40" s="42"/>
      <c r="B40" s="20" t="s">
        <v>167</v>
      </c>
      <c r="C40" s="20" t="s">
        <v>259</v>
      </c>
      <c r="D40" s="54">
        <f xml:space="preserve"> SUM('N''oundere III ''10'!C39,'Nyambaka ''10'!C39,'Banyo ''10'!C39,'Bankim ''10'!C39,'Ngaroundal ''10'!C39,'Tignere ''10'!C39,'Tibati ''10'!C39,'Dir ''10'!C39,'Galim Tignere ''10'!C39,'Kontcha ''10'!C39, 'Martap ''11'!C39, 'Mayo-Baleo ''11'!C39,'Mbe ''10'!C39,'Ngaoundere I ''10'!C39,'Ngaoundere II ''10'!C39,'Ngan-ha ''10'!C39,'Ngaoui ''10'!C39,'Mayo-Darle ''10'!C39,'Djohong ''10'!C39,Belel!C39,Meiganga!C39)/$D$1</f>
        <v>0.26315789473684209</v>
      </c>
      <c r="E40" s="17"/>
      <c r="F40" s="17"/>
      <c r="G40" s="17"/>
      <c r="H40" s="53"/>
    </row>
    <row r="41" spans="1:8" ht="15" customHeight="1">
      <c r="A41" s="42"/>
      <c r="B41" s="3" t="s">
        <v>168</v>
      </c>
      <c r="C41" s="3" t="s">
        <v>227</v>
      </c>
      <c r="D41" s="54">
        <f xml:space="preserve"> SUM('N''oundere III ''10'!C40,'Nyambaka ''10'!C40,'Banyo ''10'!C40,'Bankim ''10'!C40,'Ngaroundal ''10'!C40,'Tignere ''10'!C40,'Tibati ''10'!C40,'Dir ''10'!C40,'Galim Tignere ''10'!C40,'Kontcha ''10'!C40, 'Martap ''11'!C40, 'Mayo-Baleo ''11'!C40,'Mbe ''10'!C40,'Ngaoundere I ''10'!C40,'Ngaoundere II ''10'!C40,'Ngan-ha ''10'!C40,'Ngaoui ''10'!C40,'Mayo-Darle ''10'!C40,'Djohong ''10'!C40,Belel!C40,Meiganga!C40)/$D$1</f>
        <v>0.63157894736842102</v>
      </c>
      <c r="E41" s="2"/>
      <c r="F41" s="2"/>
      <c r="G41" s="2"/>
      <c r="H41" s="49"/>
    </row>
    <row r="42" spans="1:8" ht="15" customHeight="1">
      <c r="A42" s="42"/>
      <c r="B42" s="6" t="s">
        <v>169</v>
      </c>
      <c r="C42" s="6" t="s">
        <v>231</v>
      </c>
      <c r="D42" s="54">
        <f xml:space="preserve"> SUM('N''oundere III ''10'!C41,'Nyambaka ''10'!C41,'Banyo ''10'!C41,'Bankim ''10'!C41,'Ngaroundal ''10'!C41,'Tignere ''10'!C41,'Tibati ''10'!C41,'Dir ''10'!C41,'Galim Tignere ''10'!C41,'Kontcha ''10'!C41, 'Martap ''11'!C41, 'Mayo-Baleo ''11'!C41,'Mbe ''10'!C41,'Ngaoundere I ''10'!C41,'Ngaoundere II ''10'!C41,'Ngan-ha ''10'!C41,'Ngaoui ''10'!C41,'Mayo-Darle ''10'!C41,'Djohong ''10'!C41,Belel!C41,Meiganga!C41)/$D$1</f>
        <v>0</v>
      </c>
      <c r="E42" s="2"/>
      <c r="F42" s="2"/>
      <c r="G42" s="2"/>
      <c r="H42" s="49"/>
    </row>
    <row r="43" spans="1:8" ht="15" customHeight="1" thickBot="1">
      <c r="A43" s="41"/>
      <c r="B43" s="50" t="s">
        <v>171</v>
      </c>
      <c r="C43" s="50" t="s">
        <v>229</v>
      </c>
      <c r="D43" s="54">
        <f xml:space="preserve"> SUM('N''oundere III ''10'!C42,'Nyambaka ''10'!C42,'Banyo ''10'!C42,'Bankim ''10'!C42,'Ngaroundal ''10'!C42,'Tignere ''10'!C42,'Tibati ''10'!C42,'Dir ''10'!C42,'Galim Tignere ''10'!C42,'Kontcha ''10'!C42, 'Martap ''11'!C42, 'Mayo-Baleo ''11'!C42,'Mbe ''10'!C42,'Ngaoundere I ''10'!C42,'Ngaoundere II ''10'!C42,'Ngan-ha ''10'!C42,'Ngaoui ''10'!C42,'Mayo-Darle ''10'!C42,'Djohong ''10'!C42,Belel!C42,Meiganga!C42)/$D$1</f>
        <v>0</v>
      </c>
      <c r="E43" s="86"/>
      <c r="F43" s="86"/>
      <c r="G43" s="86"/>
      <c r="H43" s="87"/>
    </row>
    <row r="44" spans="1:8">
      <c r="A44" s="40">
        <v>7</v>
      </c>
      <c r="B44" s="110" t="s">
        <v>172</v>
      </c>
      <c r="C44" s="111"/>
      <c r="D44" s="111"/>
      <c r="E44" s="111"/>
      <c r="F44" s="111"/>
      <c r="G44" s="111"/>
      <c r="H44" s="112"/>
    </row>
    <row r="45" spans="1:8" ht="15" customHeight="1">
      <c r="A45" s="42"/>
      <c r="B45" s="19" t="s">
        <v>173</v>
      </c>
      <c r="C45" s="19" t="s">
        <v>232</v>
      </c>
      <c r="D45" s="54">
        <f xml:space="preserve"> SUM('N''oundere III ''10'!C44,'Nyambaka ''10'!C44,'Banyo ''10'!C44,'Bankim ''10'!C44,'Ngaroundal ''10'!C44,'Tignere ''10'!C44,'Tibati ''10'!C44,'Dir ''10'!C44,'Galim Tignere ''10'!C44,'Kontcha ''10'!C44, 'Martap ''11'!C44, 'Mayo-Baleo ''11'!C44,'Mbe ''10'!C44,'Ngaoundere I ''10'!C44,'Ngaoundere II ''10'!C44,'Ngan-ha ''10'!C44,'Ngaoui ''10'!C44,'Mayo-Darle ''10'!C44,'Djohong ''10'!C44,Belel!C44,Meiganga!C44)/$D$1</f>
        <v>0.36842105263157893</v>
      </c>
      <c r="E45" s="17"/>
      <c r="F45" s="17"/>
      <c r="G45" s="17"/>
      <c r="H45" s="53"/>
    </row>
    <row r="46" spans="1:8" ht="15" customHeight="1">
      <c r="A46" s="42"/>
      <c r="B46" s="7" t="s">
        <v>174</v>
      </c>
      <c r="C46" s="7" t="s">
        <v>233</v>
      </c>
      <c r="D46" s="54">
        <f xml:space="preserve"> SUM('N''oundere III ''10'!C45,'Nyambaka ''10'!C45,'Banyo ''10'!C45,'Bankim ''10'!C45,'Ngaroundal ''10'!C45,'Tignere ''10'!C45,'Tibati ''10'!C45,'Dir ''10'!C45,'Galim Tignere ''10'!C45,'Kontcha ''10'!C45, 'Martap ''11'!C45, 'Mayo-Baleo ''11'!C45,'Mbe ''10'!C45,'Ngaoundere I ''10'!C45,'Ngaoundere II ''10'!C45,'Ngan-ha ''10'!C45,'Ngaoui ''10'!C45,'Mayo-Darle ''10'!C45,'Djohong ''10'!C45,Belel!C45,Meiganga!C45)/$D$1</f>
        <v>0.36842105263157893</v>
      </c>
      <c r="E46" s="2"/>
      <c r="F46" s="2"/>
      <c r="G46" s="2"/>
      <c r="H46" s="49"/>
    </row>
    <row r="47" spans="1:8" ht="15" customHeight="1">
      <c r="A47" s="42"/>
      <c r="B47" s="8" t="s">
        <v>175</v>
      </c>
      <c r="C47" s="8" t="s">
        <v>234</v>
      </c>
      <c r="D47" s="54">
        <f xml:space="preserve"> SUM('N''oundere III ''10'!C46,'Nyambaka ''10'!C46,'Banyo ''10'!C46,'Bankim ''10'!C46,'Ngaroundal ''10'!C46,'Tignere ''10'!C46,'Tibati ''10'!C46,'Dir ''10'!C46,'Galim Tignere ''10'!C46,'Kontcha ''10'!C46, 'Martap ''11'!C46, 'Mayo-Baleo ''11'!C46,'Mbe ''10'!C46,'Ngaoundere I ''10'!C46,'Ngaoundere II ''10'!C46,'Ngan-ha ''10'!C46,'Ngaoui ''10'!C46,'Mayo-Darle ''10'!C46,'Djohong ''10'!C46,Belel!C46,Meiganga!C46)/$D$1</f>
        <v>0.10526315789473684</v>
      </c>
      <c r="E47" s="2"/>
      <c r="F47" s="2"/>
      <c r="G47" s="2"/>
      <c r="H47" s="49"/>
    </row>
    <row r="48" spans="1:8" ht="15" customHeight="1" thickBot="1">
      <c r="A48" s="41"/>
      <c r="B48" s="50" t="s">
        <v>171</v>
      </c>
      <c r="C48" s="50" t="s">
        <v>229</v>
      </c>
      <c r="D48" s="54">
        <f xml:space="preserve"> SUM('N''oundere III ''10'!C47,'Nyambaka ''10'!C47,'Banyo ''10'!C47,'Bankim ''10'!C47,'Ngaroundal ''10'!C47,'Tignere ''10'!C47,'Tibati ''10'!C47,'Dir ''10'!C47,'Galim Tignere ''10'!C47,'Kontcha ''10'!C47, 'Martap ''11'!C47, 'Mayo-Baleo ''11'!C47,'Mbe ''10'!C47,'Ngaoundere I ''10'!C47,'Ngaoundere II ''10'!C47,'Ngan-ha ''10'!C47,'Ngaoui ''10'!C47,'Mayo-Darle ''10'!C47,'Djohong ''10'!C47,Belel!C47,Meiganga!C47)/$D$1</f>
        <v>0</v>
      </c>
      <c r="E48" s="86"/>
      <c r="F48" s="86"/>
      <c r="G48" s="86"/>
      <c r="H48" s="87"/>
    </row>
    <row r="49" spans="1:8" ht="27" customHeight="1">
      <c r="A49" s="40">
        <v>8</v>
      </c>
      <c r="B49" s="96" t="s">
        <v>176</v>
      </c>
      <c r="C49" s="97"/>
      <c r="D49" s="97"/>
      <c r="E49" s="97"/>
      <c r="F49" s="97"/>
      <c r="G49" s="97"/>
      <c r="H49" s="98"/>
    </row>
    <row r="50" spans="1:8" ht="15" customHeight="1">
      <c r="A50" s="42"/>
      <c r="B50" s="19" t="s">
        <v>177</v>
      </c>
      <c r="C50" s="19" t="s">
        <v>235</v>
      </c>
      <c r="D50" s="54">
        <f xml:space="preserve"> SUM('N''oundere III ''10'!C49,'Nyambaka ''10'!C49,'Banyo ''10'!C49,'Bankim ''10'!C49,'Ngaroundal ''10'!C49,'Tignere ''10'!C49,'Tibati ''10'!C49,'Dir ''10'!C49,'Galim Tignere ''10'!C49,'Kontcha ''10'!C49, 'Martap ''11'!C49, 'Mayo-Baleo ''11'!C49,'Mbe ''10'!C49,'Ngaoundere I ''10'!C49,'Ngaoundere II ''10'!C49,'Ngan-ha ''10'!C49,'Ngaoui ''10'!C49,'Mayo-Darle ''10'!C49,'Djohong ''10'!C49,Belel!C49,Meiganga!C49)/$D$1</f>
        <v>0.31578947368421051</v>
      </c>
      <c r="E50" s="17"/>
      <c r="F50" s="17"/>
      <c r="G50" s="17"/>
      <c r="H50" s="53"/>
    </row>
    <row r="51" spans="1:8" ht="15" customHeight="1">
      <c r="A51" s="42"/>
      <c r="B51" s="7" t="s">
        <v>178</v>
      </c>
      <c r="C51" s="7" t="s">
        <v>236</v>
      </c>
      <c r="D51" s="54">
        <f xml:space="preserve"> SUM('N''oundere III ''10'!C50,'Nyambaka ''10'!C50,'Banyo ''10'!C50,'Bankim ''10'!C50,'Ngaroundal ''10'!C50,'Tignere ''10'!C50,'Tibati ''10'!C50,'Dir ''10'!C50,'Galim Tignere ''10'!C50,'Kontcha ''10'!C50, 'Martap ''11'!C50, 'Mayo-Baleo ''11'!C50,'Mbe ''10'!C50,'Ngaoundere I ''10'!C50,'Ngaoundere II ''10'!C50,'Ngan-ha ''10'!C50,'Ngaoui ''10'!C50,'Mayo-Darle ''10'!C50,'Djohong ''10'!C50,Belel!C50,Meiganga!C50)/$D$1</f>
        <v>0.31578947368421051</v>
      </c>
      <c r="E51" s="2"/>
      <c r="F51" s="2"/>
      <c r="G51" s="2"/>
      <c r="H51" s="49"/>
    </row>
    <row r="52" spans="1:8" ht="15" customHeight="1">
      <c r="A52" s="42"/>
      <c r="B52" s="8" t="s">
        <v>179</v>
      </c>
      <c r="C52" s="8" t="s">
        <v>237</v>
      </c>
      <c r="D52" s="54">
        <f xml:space="preserve"> SUM('N''oundere III ''10'!C51,'Nyambaka ''10'!C51,'Banyo ''10'!C51,'Bankim ''10'!C51,'Ngaroundal ''10'!C51,'Tignere ''10'!C51,'Tibati ''10'!C51,'Dir ''10'!C51,'Galim Tignere ''10'!C51,'Kontcha ''10'!C51, 'Martap ''11'!C51, 'Mayo-Baleo ''11'!C51,'Mbe ''10'!C51,'Ngaoundere I ''10'!C51,'Ngaoundere II ''10'!C51,'Ngan-ha ''10'!C51,'Ngaoui ''10'!C51,'Mayo-Darle ''10'!C51,'Djohong ''10'!C51,Belel!C51,Meiganga!C51)/$D$1</f>
        <v>0.21052631578947367</v>
      </c>
      <c r="E52" s="2"/>
      <c r="F52" s="2"/>
      <c r="G52" s="2"/>
      <c r="H52" s="49"/>
    </row>
    <row r="53" spans="1:8" ht="15" customHeight="1" thickBot="1">
      <c r="A53" s="41"/>
      <c r="B53" s="50" t="s">
        <v>171</v>
      </c>
      <c r="C53" s="50" t="s">
        <v>229</v>
      </c>
      <c r="D53" s="54">
        <f xml:space="preserve"> SUM('N''oundere III ''10'!C52,'Nyambaka ''10'!C52,'Banyo ''10'!C52,'Bankim ''10'!C52,'Ngaroundal ''10'!C52,'Tignere ''10'!C52,'Tibati ''10'!C52,'Dir ''10'!C52,'Galim Tignere ''10'!C52,'Kontcha ''10'!C52, 'Martap ''11'!C52, 'Mayo-Baleo ''11'!C52,'Mbe ''10'!C52,'Ngaoundere I ''10'!C52,'Ngaoundere II ''10'!C52,'Ngan-ha ''10'!C52,'Ngaoui ''10'!C52,'Mayo-Darle ''10'!C52,'Djohong ''10'!C52,Belel!C52,Meiganga!C52)/$D$1</f>
        <v>5.2631578947368418E-2</v>
      </c>
      <c r="E53" s="105"/>
      <c r="F53" s="106"/>
      <c r="G53" s="106"/>
      <c r="H53" s="107"/>
    </row>
    <row r="54" spans="1:8" ht="27" customHeight="1">
      <c r="A54" s="40">
        <v>9</v>
      </c>
      <c r="B54" s="96" t="s">
        <v>180</v>
      </c>
      <c r="C54" s="97"/>
      <c r="D54" s="97"/>
      <c r="E54" s="97"/>
      <c r="F54" s="97"/>
      <c r="G54" s="97"/>
      <c r="H54" s="98"/>
    </row>
    <row r="55" spans="1:8" ht="15" customHeight="1">
      <c r="A55" s="42"/>
      <c r="B55" s="19" t="s">
        <v>181</v>
      </c>
      <c r="C55" s="16" t="s">
        <v>238</v>
      </c>
      <c r="D55" s="54">
        <f xml:space="preserve"> SUM('N''oundere III ''10'!C54,'Nyambaka ''10'!C54,'Banyo ''10'!C54,'Bankim ''10'!C54,'Ngaroundal ''10'!C54,'Tignere ''10'!C54,'Tibati ''10'!C54,'Dir ''10'!C54,'Galim Tignere ''10'!C54,'Kontcha ''10'!C54, 'Martap ''11'!C54, 'Mayo-Baleo ''11'!C54,'Mbe ''10'!C54,'Ngaoundere I ''10'!C54,'Ngaoundere II ''10'!C54,'Ngan-ha ''10'!C54,'Ngaoui ''10'!C54,'Mayo-Darle ''10'!C54,'Djohong ''10'!C54,Belel!C54,Meiganga!C54)/$D$1</f>
        <v>0.47368421052631576</v>
      </c>
      <c r="E55" s="17"/>
      <c r="F55" s="17"/>
      <c r="G55" s="17"/>
      <c r="H55" s="53"/>
    </row>
    <row r="56" spans="1:8" ht="15" customHeight="1">
      <c r="A56" s="42"/>
      <c r="B56" s="7" t="s">
        <v>182</v>
      </c>
      <c r="C56" s="12" t="s">
        <v>239</v>
      </c>
      <c r="D56" s="54">
        <f xml:space="preserve"> SUM('N''oundere III ''10'!C55,'Nyambaka ''10'!C55,'Banyo ''10'!C55,'Bankim ''10'!C55,'Ngaroundal ''10'!C55,'Tignere ''10'!C55,'Tibati ''10'!C55,'Dir ''10'!C55,'Galim Tignere ''10'!C55,'Kontcha ''10'!C55, 'Martap ''11'!C55, 'Mayo-Baleo ''11'!C55,'Mbe ''10'!C55,'Ngaoundere I ''10'!C55,'Ngaoundere II ''10'!C55,'Ngan-ha ''10'!C55,'Ngaoui ''10'!C55,'Mayo-Darle ''10'!C55,'Djohong ''10'!C55,Belel!C55,Meiganga!C55)/$D$1</f>
        <v>0.36842105263157893</v>
      </c>
      <c r="E56" s="2"/>
      <c r="F56" s="2"/>
      <c r="G56" s="2"/>
      <c r="H56" s="49"/>
    </row>
    <row r="57" spans="1:8" ht="15" customHeight="1">
      <c r="A57" s="42"/>
      <c r="B57" s="8" t="s">
        <v>183</v>
      </c>
      <c r="C57" s="13" t="s">
        <v>240</v>
      </c>
      <c r="D57" s="54">
        <f xml:space="preserve"> SUM('N''oundere III ''10'!C56,'Nyambaka ''10'!C56,'Banyo ''10'!C56,'Bankim ''10'!C56,'Ngaroundal ''10'!C56,'Tignere ''10'!C56,'Tibati ''10'!C56,'Dir ''10'!C56,'Galim Tignere ''10'!C56,'Kontcha ''10'!C56, 'Martap ''11'!C56, 'Mayo-Baleo ''11'!C56,'Mbe ''10'!C56,'Ngaoundere I ''10'!C56,'Ngaoundere II ''10'!C56,'Ngan-ha ''10'!C56,'Ngaoui ''10'!C56,'Mayo-Darle ''10'!C56,'Djohong ''10'!C56,Belel!C56,Meiganga!C56)/$D$1</f>
        <v>5.2631578947368418E-2</v>
      </c>
      <c r="E57" s="2"/>
      <c r="F57" s="2"/>
      <c r="G57" s="2"/>
      <c r="H57" s="49"/>
    </row>
    <row r="58" spans="1:8" ht="15" customHeight="1" thickBot="1">
      <c r="A58" s="41"/>
      <c r="B58" s="50" t="s">
        <v>171</v>
      </c>
      <c r="C58" s="64" t="s">
        <v>229</v>
      </c>
      <c r="D58" s="54">
        <f xml:space="preserve"> SUM('N''oundere III ''10'!C57,'Nyambaka ''10'!C57,'Banyo ''10'!C57,'Bankim ''10'!C57,'Ngaroundal ''10'!C57,'Tignere ''10'!C57,'Tibati ''10'!C57,'Dir ''10'!C57,'Galim Tignere ''10'!C57,'Kontcha ''10'!C57, 'Martap ''11'!C57, 'Mayo-Baleo ''11'!C57,'Mbe ''10'!C57,'Ngaoundere I ''10'!C57,'Ngaoundere II ''10'!C57,'Ngan-ha ''10'!C57,'Ngaoui ''10'!C57,'Mayo-Darle ''10'!C57,'Djohong ''10'!C57,Belel!C57,Meiganga!C57)/$D$1</f>
        <v>0</v>
      </c>
      <c r="E58" s="105"/>
      <c r="F58" s="106"/>
      <c r="G58" s="106"/>
      <c r="H58" s="107"/>
    </row>
    <row r="59" spans="1:8" ht="27" customHeight="1">
      <c r="A59" s="40">
        <v>10</v>
      </c>
      <c r="B59" s="96" t="s">
        <v>184</v>
      </c>
      <c r="C59" s="97"/>
      <c r="D59" s="97"/>
      <c r="E59" s="97"/>
      <c r="F59" s="97"/>
      <c r="G59" s="97"/>
      <c r="H59" s="98"/>
    </row>
    <row r="60" spans="1:8">
      <c r="A60" s="42"/>
      <c r="B60" s="18" t="s">
        <v>185</v>
      </c>
      <c r="C60" s="18" t="s">
        <v>242</v>
      </c>
      <c r="D60" s="54">
        <f xml:space="preserve"> SUM('N''oundere III ''10'!C59,'Nyambaka ''10'!C59,'Banyo ''10'!C59,'Bankim ''10'!C59,'Ngaroundal ''10'!C59,'Tignere ''10'!C59,'Tibati ''10'!C59,'Dir ''10'!C59,'Galim Tignere ''10'!C59,'Kontcha ''10'!C59, 'Martap ''11'!C59, 'Mayo-Baleo ''11'!C59,'Mbe ''10'!C59,'Ngaoundere I ''10'!C59,'Ngaoundere II ''10'!C59,'Ngan-ha ''10'!C59,'Ngaoui ''10'!C59,'Mayo-Darle ''10'!C59,'Djohong ''10'!C59,Belel!C59,Meiganga!C59)/$D$1</f>
        <v>0.36842105263157893</v>
      </c>
      <c r="E60" s="18"/>
      <c r="F60" s="18"/>
      <c r="G60" s="17"/>
      <c r="H60" s="53"/>
    </row>
    <row r="61" spans="1:8">
      <c r="A61" s="42"/>
      <c r="B61" s="10" t="s">
        <v>186</v>
      </c>
      <c r="C61" s="10" t="s">
        <v>243</v>
      </c>
      <c r="D61" s="54">
        <f xml:space="preserve"> SUM('N''oundere III ''10'!C60,'Nyambaka ''10'!C60,'Banyo ''10'!C60,'Bankim ''10'!C60,'Ngaroundal ''10'!C60,'Tignere ''10'!C60,'Tibati ''10'!C60,'Dir ''10'!C60,'Galim Tignere ''10'!C60,'Kontcha ''10'!C60, 'Martap ''11'!C60, 'Mayo-Baleo ''11'!C60,'Mbe ''10'!C60,'Ngaoundere I ''10'!C60,'Ngaoundere II ''10'!C60,'Ngan-ha ''10'!C60,'Ngaoui ''10'!C60,'Mayo-Darle ''10'!C60,'Djohong ''10'!C60,Belel!C60,Meiganga!C60)/$D$1</f>
        <v>0.52631578947368418</v>
      </c>
      <c r="E61" s="2"/>
      <c r="F61" s="2"/>
      <c r="G61" s="2"/>
      <c r="H61" s="49"/>
    </row>
    <row r="62" spans="1:8" ht="27" customHeight="1" thickBot="1">
      <c r="A62" s="41"/>
      <c r="B62" s="59" t="s">
        <v>187</v>
      </c>
      <c r="C62" s="59"/>
      <c r="D62" s="86"/>
      <c r="E62" s="86"/>
      <c r="F62" s="86"/>
      <c r="G62" s="86"/>
      <c r="H62" s="87"/>
    </row>
    <row r="63" spans="1:8" ht="15" thickBot="1">
      <c r="A63" s="40">
        <v>11</v>
      </c>
      <c r="B63" s="113" t="s">
        <v>188</v>
      </c>
      <c r="C63" s="113"/>
      <c r="D63" s="113"/>
      <c r="E63" s="114"/>
      <c r="F63" s="114"/>
      <c r="G63" s="114"/>
      <c r="H63" s="115"/>
    </row>
    <row r="64" spans="1:8">
      <c r="B64" s="16" t="s">
        <v>157</v>
      </c>
      <c r="C64" s="14" t="s">
        <v>222</v>
      </c>
      <c r="D64" s="54">
        <f xml:space="preserve"> SUM('N''oundere III ''10'!C63,'Nyambaka ''10'!C63,'Banyo ''10'!C63,'Bankim ''10'!C63,'Ngaroundal ''10'!C63,'Tignere ''10'!C63,'Tibati ''10'!C63,'Dir ''10'!C63,'Galim Tignere ''10'!C63,'Kontcha ''10'!C63, 'Martap ''11'!C63, 'Mayo-Baleo ''11'!C63,'Mbe ''10'!C63,'Ngaoundere I ''10'!C63,'Ngaoundere II ''10'!C63,'Ngan-ha ''10'!C63,'Ngaoui ''10'!C63,'Mayo-Darle ''10'!C63,'Djohong ''10'!C63,Belel!C63,Meiganga!C63)/$D$1</f>
        <v>0</v>
      </c>
      <c r="E64" s="2"/>
      <c r="F64" s="2"/>
      <c r="G64" s="2"/>
      <c r="H64" s="2"/>
    </row>
    <row r="65" spans="1:8">
      <c r="B65" s="12" t="s">
        <v>158</v>
      </c>
      <c r="C65" s="1" t="s">
        <v>156</v>
      </c>
      <c r="D65" s="54">
        <f xml:space="preserve"> SUM('N''oundere III ''10'!C64,'Nyambaka ''10'!C64,'Banyo ''10'!C64,'Bankim ''10'!C64,'Ngaroundal ''10'!C64,'Tignere ''10'!C64,'Tibati ''10'!C64,'Dir ''10'!C64,'Galim Tignere ''10'!C64,'Kontcha ''10'!C64, 'Martap ''11'!C64, 'Mayo-Baleo ''11'!C64,'Mbe ''10'!C64,'Ngaoundere I ''10'!C64,'Ngaoundere II ''10'!C64,'Ngan-ha ''10'!C64,'Ngaoui ''10'!C64,'Mayo-Darle ''10'!C64,'Djohong ''10'!C64,Belel!C64,Meiganga!C64)/$D$1</f>
        <v>0.10526315789473684</v>
      </c>
      <c r="E65" s="2"/>
      <c r="F65" s="2"/>
      <c r="G65" s="2"/>
      <c r="H65" s="2"/>
    </row>
    <row r="66" spans="1:8">
      <c r="B66" s="12" t="s">
        <v>159</v>
      </c>
      <c r="C66" s="1" t="s">
        <v>224</v>
      </c>
      <c r="D66" s="54">
        <f xml:space="preserve"> SUM('N''oundere III ''10'!C65,'Nyambaka ''10'!C65,'Banyo ''10'!C65,'Bankim ''10'!C65,'Ngaroundal ''10'!C65,'Tignere ''10'!C65,'Tibati ''10'!C65,'Dir ''10'!C65,'Galim Tignere ''10'!C65,'Kontcha ''10'!C65, 'Martap ''11'!C65, 'Mayo-Baleo ''11'!C65,'Mbe ''10'!C65,'Ngaoundere I ''10'!C65,'Ngaoundere II ''10'!C65,'Ngan-ha ''10'!C65,'Ngaoui ''10'!C65,'Mayo-Darle ''10'!C65,'Djohong ''10'!C65,Belel!C65,Meiganga!C65)/$D$1</f>
        <v>0.10526315789473684</v>
      </c>
      <c r="E66" s="2"/>
      <c r="F66" s="2"/>
      <c r="G66" s="2"/>
      <c r="H66" s="2"/>
    </row>
    <row r="67" spans="1:8">
      <c r="B67" s="13" t="s">
        <v>189</v>
      </c>
      <c r="C67" s="1" t="s">
        <v>241</v>
      </c>
      <c r="D67" s="54">
        <f xml:space="preserve"> SUM('N''oundere III ''10'!C66,'Nyambaka ''10'!C66,'Banyo ''10'!C66,'Bankim ''10'!C66,'Ngaroundal ''10'!C66,'Tignere ''10'!C66,'Tibati ''10'!C66,'Dir ''10'!C66,'Galim Tignere ''10'!C66,'Kontcha ''10'!C66, 'Martap ''11'!C66, 'Mayo-Baleo ''11'!C66,'Mbe ''10'!C66,'Ngaoundere I ''10'!C66,'Ngaoundere II ''10'!C66,'Ngan-ha ''10'!C66,'Ngaoui ''10'!C66,'Mayo-Darle ''10'!C66,'Djohong ''10'!C66,Belel!C66,Meiganga!C66)/$D$1</f>
        <v>0.63157894736842102</v>
      </c>
      <c r="E67" s="2"/>
      <c r="F67" s="2"/>
      <c r="G67" s="2"/>
      <c r="H67" s="2"/>
    </row>
    <row r="68" spans="1:8" ht="15" customHeight="1" thickBot="1">
      <c r="B68" s="3" t="s">
        <v>170</v>
      </c>
      <c r="C68" s="65" t="s">
        <v>229</v>
      </c>
      <c r="D68" s="54">
        <f xml:space="preserve"> SUM('N''oundere III ''10'!C67,'Nyambaka ''10'!C67,'Banyo ''10'!C67,'Bankim ''10'!C67,'Ngaroundal ''10'!C67,'Tignere ''10'!C67,'Tibati ''10'!C67,'Dir ''10'!C67,'Galim Tignere ''10'!C67,'Kontcha ''10'!C67, 'Martap ''11'!C67, 'Mayo-Baleo ''11'!C67,'Mbe ''10'!C67,'Ngaoundere I ''10'!C67,'Ngaoundere II ''10'!C67,'Ngan-ha ''10'!C67,'Ngaoui ''10'!C67,'Mayo-Darle ''10'!C67,'Djohong ''10'!C67,Belel!C67,Meiganga!C67)/$D$1</f>
        <v>0</v>
      </c>
      <c r="E68" s="116"/>
      <c r="F68" s="117"/>
      <c r="G68" s="117"/>
      <c r="H68" s="118"/>
    </row>
    <row r="69" spans="1:8">
      <c r="A69" s="40">
        <v>12</v>
      </c>
      <c r="B69" s="119" t="s">
        <v>190</v>
      </c>
      <c r="C69" s="108"/>
      <c r="D69" s="108"/>
      <c r="E69" s="108"/>
      <c r="F69" s="108"/>
      <c r="G69" s="108"/>
      <c r="H69" s="109"/>
    </row>
    <row r="70" spans="1:8">
      <c r="A70" s="42"/>
      <c r="B70" s="22" t="s">
        <v>191</v>
      </c>
      <c r="C70" s="22" t="s">
        <v>242</v>
      </c>
      <c r="D70" s="54">
        <f xml:space="preserve"> SUM('N''oundere III ''10'!C69,'Nyambaka ''10'!C69,'Banyo ''10'!C69,'Bankim ''10'!C69,'Ngaroundal ''10'!C69,'Tignere ''10'!C69,'Tibati ''10'!C69,'Dir ''10'!C69,'Galim Tignere ''10'!C69,'Kontcha ''10'!C69, 'Martap ''11'!C69, 'Mayo-Baleo ''11'!C69,'Mbe ''10'!C69,'Ngaoundere I ''10'!C69,'Ngaoundere II ''10'!C69,'Ngan-ha ''10'!C69,'Ngaoui ''10'!C69,'Mayo-Darle ''10'!C69,'Djohong ''10'!C69,Belel!C69,Meiganga!C69)/$D$1</f>
        <v>0.84210526315789469</v>
      </c>
      <c r="E70" s="17"/>
      <c r="F70" s="17"/>
      <c r="G70" s="17"/>
      <c r="H70" s="53"/>
    </row>
    <row r="71" spans="1:8">
      <c r="A71" s="42"/>
      <c r="B71" s="14" t="s">
        <v>192</v>
      </c>
      <c r="C71" s="14" t="s">
        <v>243</v>
      </c>
      <c r="D71" s="54">
        <f xml:space="preserve"> SUM('N''oundere III ''10'!C70,'Nyambaka ''10'!C70,'Banyo ''10'!C70,'Bankim ''10'!C70,'Ngaroundal ''10'!C70,'Tignere ''10'!C70,'Tibati ''10'!C70,'Dir ''10'!C70,'Galim Tignere ''10'!C70,'Kontcha ''10'!C70, 'Martap ''11'!C70, 'Mayo-Baleo ''11'!C70,'Mbe ''10'!C70,'Ngaoundere I ''10'!C70,'Ngaoundere II ''10'!C70,'Ngan-ha ''10'!C70,'Ngaoui ''10'!C70,'Mayo-Darle ''10'!C70,'Djohong ''10'!C70,Belel!C70,Meiganga!C70)/$D$1</f>
        <v>5.2631578947368418E-2</v>
      </c>
      <c r="E71" s="2"/>
      <c r="F71" s="2"/>
      <c r="G71" s="2"/>
      <c r="H71" s="49"/>
    </row>
    <row r="72" spans="1:8" ht="15" customHeight="1">
      <c r="A72" s="42"/>
      <c r="B72" s="11" t="s">
        <v>193</v>
      </c>
      <c r="C72" s="11"/>
      <c r="D72" s="2"/>
      <c r="E72" s="2"/>
      <c r="F72" s="2"/>
      <c r="G72" s="2"/>
      <c r="H72" s="49"/>
    </row>
    <row r="73" spans="1:8" ht="15" customHeight="1">
      <c r="A73" s="42"/>
      <c r="B73" s="11" t="s">
        <v>194</v>
      </c>
      <c r="C73" s="11"/>
      <c r="D73" s="54">
        <f xml:space="preserve"> SUM('N''oundere III ''10'!C72,'Nyambaka ''10'!C72,'Banyo ''10'!C72,'Bankim ''10'!C72,'Ngaroundal ''10'!C72,'Tignere ''10'!C72,'Tibati ''10'!C72,'Dir ''10'!C72,'Galim Tignere ''10'!C72,'Kontcha ''10'!C72, 'Martap ''11'!C72, 'Mayo-Baleo ''11'!C72,'Mbe ''10'!C72,'Ngaoundere I ''10'!C72,'Ngaoundere II ''10'!C72,'Ngan-ha ''10'!C72,'Ngaoui ''10'!C72,'Mayo-Darle ''10'!C72,'Djohong ''10'!C72,Belel!C72,Meiganga!C72)/$D$1</f>
        <v>0.21052631578947367</v>
      </c>
      <c r="E73" s="2"/>
      <c r="F73" s="2"/>
      <c r="G73" s="2"/>
      <c r="H73" s="49"/>
    </row>
    <row r="74" spans="1:8" ht="15" customHeight="1">
      <c r="A74" s="42"/>
      <c r="B74" s="11" t="s">
        <v>195</v>
      </c>
      <c r="C74" s="11"/>
      <c r="D74" s="54">
        <f xml:space="preserve"> SUM('N''oundere III ''10'!C73,'Nyambaka ''10'!C73,'Banyo ''10'!C73,'Bankim ''10'!C73,'Ngaroundal ''10'!C73,'Tignere ''10'!C73,'Tibati ''10'!C73,'Dir ''10'!C73,'Galim Tignere ''10'!C73,'Kontcha ''10'!C73, 'Martap ''11'!C73, 'Mayo-Baleo ''11'!C73,'Mbe ''10'!C73,'Ngaoundere I ''10'!C73,'Ngaoundere II ''10'!C73,'Ngan-ha ''10'!C73,'Ngaoui ''10'!C73,'Mayo-Darle ''10'!C73,'Djohong ''10'!C73,Belel!C73,Meiganga!C73)/$D$1</f>
        <v>0.31578947368421051</v>
      </c>
      <c r="E74" s="2"/>
      <c r="F74" s="2"/>
      <c r="G74" s="2"/>
      <c r="H74" s="49"/>
    </row>
    <row r="75" spans="1:8" ht="15" customHeight="1">
      <c r="A75" s="42"/>
      <c r="B75" s="15" t="s">
        <v>196</v>
      </c>
      <c r="C75" s="15"/>
      <c r="D75" s="54">
        <f xml:space="preserve"> SUM('N''oundere III ''10'!C74,'Nyambaka ''10'!C74,'Banyo ''10'!C74,'Bankim ''10'!C74,'Ngaroundal ''10'!C74,'Tignere ''10'!C74,'Tibati ''10'!C74,'Dir ''10'!C74,'Galim Tignere ''10'!C74,'Kontcha ''10'!C74, 'Martap ''11'!C74, 'Mayo-Baleo ''11'!C74,'Mbe ''10'!C74,'Ngaoundere I ''10'!C74,'Ngaoundere II ''10'!C74,'Ngan-ha ''10'!C74,'Ngaoui ''10'!C74,'Mayo-Darle ''10'!C74,'Djohong ''10'!C74,Belel!C74,Meiganga!C74)/$D$1</f>
        <v>0.36842105263157893</v>
      </c>
      <c r="E75" s="116"/>
      <c r="F75" s="117"/>
      <c r="G75" s="117"/>
      <c r="H75" s="120"/>
    </row>
    <row r="76" spans="1:8" ht="15" customHeight="1" thickBot="1">
      <c r="A76" s="41"/>
      <c r="B76" s="3" t="s">
        <v>170</v>
      </c>
      <c r="C76" s="3"/>
      <c r="D76" s="54">
        <f xml:space="preserve"> SUM('N''oundere III ''10'!C75,'Nyambaka ''10'!C75,'Banyo ''10'!C75,'Bankim ''10'!C75,'Ngaroundal ''10'!C75,'Tignere ''10'!C75,'Tibati ''10'!C75,'Dir ''10'!C75,'Galim Tignere ''10'!C75,'Kontcha ''10'!C75, 'Martap ''11'!C75, 'Mayo-Baleo ''11'!C75,'Mbe ''10'!C75,'Ngaoundere I ''10'!C75,'Ngaoundere II ''10'!C75,'Ngan-ha ''10'!C75,'Ngaoui ''10'!C75,'Mayo-Darle ''10'!C75,'Djohong ''10'!C75,Belel!C75,Meiganga!C75)/$D$1</f>
        <v>0</v>
      </c>
      <c r="E76" s="105"/>
      <c r="F76" s="106"/>
      <c r="G76" s="106"/>
      <c r="H76" s="107"/>
    </row>
    <row r="77" spans="1:8" ht="27" customHeight="1">
      <c r="A77" s="40">
        <v>13</v>
      </c>
      <c r="B77" s="96" t="s">
        <v>197</v>
      </c>
      <c r="C77" s="97"/>
      <c r="D77" s="97"/>
      <c r="E77" s="97"/>
      <c r="F77" s="97"/>
      <c r="G77" s="97"/>
      <c r="H77" s="98"/>
    </row>
    <row r="78" spans="1:8" ht="15" customHeight="1">
      <c r="A78" s="42"/>
      <c r="B78" s="11" t="s">
        <v>198</v>
      </c>
      <c r="C78" s="58" t="s">
        <v>244</v>
      </c>
      <c r="D78" s="54">
        <f xml:space="preserve"> SUM('N''oundere III ''10'!C77,'Nyambaka ''10'!C77,'Banyo ''10'!C77,'Bankim ''10'!C77,'Ngaroundal ''10'!C77,'Tignere ''10'!C77,'Tibati ''10'!C77,'Dir ''10'!C77,'Galim Tignere ''10'!C77,'Kontcha ''10'!C77, 'Martap ''11'!C77, 'Mayo-Baleo ''11'!C77,'Mbe ''10'!C77,'Ngaoundere I ''10'!C77,'Ngaoundere II ''10'!C77,'Ngan-ha ''10'!C77,'Ngaoui ''10'!C77,'Mayo-Darle ''10'!C77,'Djohong ''10'!C77,Belel!C77,Meiganga!C77)/$D$1</f>
        <v>0.36842105263157893</v>
      </c>
      <c r="E78" s="2"/>
      <c r="F78" s="2"/>
      <c r="G78" s="2"/>
      <c r="H78" s="49"/>
    </row>
    <row r="79" spans="1:8" ht="15" customHeight="1">
      <c r="A79" s="42"/>
      <c r="B79" s="60" t="s">
        <v>199</v>
      </c>
      <c r="C79" s="60" t="s">
        <v>245</v>
      </c>
      <c r="D79" s="54">
        <f xml:space="preserve"> SUM('N''oundere III ''10'!C78,'Nyambaka ''10'!C78,'Banyo ''10'!C78,'Bankim ''10'!C78,'Ngaroundal ''10'!C78,'Tignere ''10'!C78,'Tibati ''10'!C78,'Dir ''10'!C78,'Galim Tignere ''10'!C78,'Kontcha ''10'!C78, 'Martap ''11'!C78, 'Mayo-Baleo ''11'!C78,'Mbe ''10'!C78,'Ngaoundere I ''10'!C78,'Ngaoundere II ''10'!C78,'Ngan-ha ''10'!C78,'Ngaoui ''10'!C78,'Mayo-Darle ''10'!C78,'Djohong ''10'!C78,Belel!C78,Meiganga!C78)/$D$1</f>
        <v>5.2631578947368418E-2</v>
      </c>
      <c r="E79" s="2"/>
      <c r="F79" s="2"/>
      <c r="G79" s="2"/>
      <c r="H79" s="49"/>
    </row>
    <row r="80" spans="1:8" ht="15" customHeight="1">
      <c r="A80" s="42"/>
      <c r="B80" s="11" t="s">
        <v>200</v>
      </c>
      <c r="C80" s="66" t="s">
        <v>246</v>
      </c>
      <c r="D80" s="54">
        <f xml:space="preserve"> SUM('N''oundere III ''10'!C79,'Nyambaka ''10'!C79,'Banyo ''10'!C79,'Bankim ''10'!C79,'Ngaroundal ''10'!C79,'Tignere ''10'!C79,'Tibati ''10'!C79,'Dir ''10'!C79,'Galim Tignere ''10'!C79,'Kontcha ''10'!C79, 'Martap ''11'!C79, 'Mayo-Baleo ''11'!C79,'Mbe ''10'!C79,'Ngaoundere I ''10'!C79,'Ngaoundere II ''10'!C79,'Ngan-ha ''10'!C79,'Ngaoui ''10'!C79,'Mayo-Darle ''10'!C79,'Djohong ''10'!C79,Belel!C79,Meiganga!C79)/$D$1</f>
        <v>0</v>
      </c>
      <c r="E80" s="2"/>
      <c r="F80" s="2"/>
      <c r="G80" s="2"/>
      <c r="H80" s="49"/>
    </row>
    <row r="81" spans="1:13" ht="15" customHeight="1">
      <c r="A81" s="42"/>
      <c r="B81" s="15" t="s">
        <v>201</v>
      </c>
      <c r="C81" s="8" t="s">
        <v>250</v>
      </c>
      <c r="D81" s="54">
        <f xml:space="preserve"> SUM('N''oundere III ''10'!C80,'Nyambaka ''10'!C80,'Banyo ''10'!C80,'Bankim ''10'!C80,'Ngaroundal ''10'!C80,'Tignere ''10'!C80,'Tibati ''10'!C80,'Dir ''10'!C80,'Galim Tignere ''10'!C80,'Kontcha ''10'!C80, 'Martap ''11'!C80, 'Mayo-Baleo ''11'!C80,'Mbe ''10'!C80,'Ngaoundere I ''10'!C80,'Ngaoundere II ''10'!C80,'Ngan-ha ''10'!C80,'Ngaoui ''10'!C80,'Mayo-Darle ''10'!C80,'Djohong ''10'!C80,Belel!C80,Meiganga!C80)/$D$1</f>
        <v>0.15789473684210525</v>
      </c>
      <c r="E81" s="2"/>
      <c r="F81" s="2"/>
      <c r="G81" s="2"/>
      <c r="H81" s="49"/>
    </row>
    <row r="82" spans="1:13" ht="15" customHeight="1" thickBot="1">
      <c r="A82" s="41"/>
      <c r="B82" s="3" t="s">
        <v>170</v>
      </c>
      <c r="C82" s="3" t="s">
        <v>229</v>
      </c>
      <c r="D82" s="54">
        <f xml:space="preserve"> SUM('N''oundere III ''10'!C81,'Nyambaka ''10'!C81,'Banyo ''10'!C81,'Bankim ''10'!C81,'Ngaroundal ''10'!C81,'Tignere ''10'!C81,'Tibati ''10'!C81,'Dir ''10'!C81,'Galim Tignere ''10'!C81,'Kontcha ''10'!C81, 'Martap ''11'!C81, 'Mayo-Baleo ''11'!C81,'Mbe ''10'!C81,'Ngaoundere I ''10'!C81,'Ngaoundere II ''10'!C81,'Ngan-ha ''10'!C81,'Ngaoui ''10'!C81,'Mayo-Darle ''10'!C81,'Djohong ''10'!C81,Belel!C81,Meiganga!C81)/$D$1</f>
        <v>0.21052631578947367</v>
      </c>
      <c r="E82" s="105"/>
      <c r="F82" s="106"/>
      <c r="G82" s="106"/>
      <c r="H82" s="107"/>
    </row>
    <row r="83" spans="1:13">
      <c r="A83" s="40">
        <v>14</v>
      </c>
      <c r="B83" s="110" t="s">
        <v>202</v>
      </c>
      <c r="C83" s="121"/>
      <c r="D83" s="111"/>
      <c r="E83" s="111"/>
      <c r="F83" s="111"/>
      <c r="G83" s="111"/>
      <c r="H83" s="112"/>
    </row>
    <row r="84" spans="1:13" ht="15" customHeight="1">
      <c r="A84" s="42"/>
      <c r="B84" s="3" t="s">
        <v>204</v>
      </c>
      <c r="C84" s="58" t="s">
        <v>247</v>
      </c>
      <c r="D84" s="54">
        <f xml:space="preserve"> SUM('N''oundere III ''10'!C83,'Nyambaka ''10'!C83,'Banyo ''10'!C83,'Bankim ''10'!C83,'Ngaroundal ''10'!C83,'Tignere ''10'!C83,'Tibati ''10'!C83,'Dir ''10'!C83,'Galim Tignere ''10'!C83,'Kontcha ''10'!C83, 'Martap ''11'!C83, 'Mayo-Baleo ''11'!C83,'Mbe ''10'!C83,'Ngaoundere I ''10'!C83,'Ngaoundere II ''10'!C83,'Ngan-ha ''10'!C83,'Ngaoui ''10'!C83,'Mayo-Darle ''10'!C83,'Djohong ''10'!C83,Belel!C83,Meiganga!C83)/$D$1</f>
        <v>0.73684210526315785</v>
      </c>
      <c r="E84" s="2"/>
      <c r="F84" s="2"/>
      <c r="G84" s="2"/>
      <c r="H84" s="49"/>
    </row>
    <row r="85" spans="1:13" ht="15" customHeight="1">
      <c r="A85" s="42"/>
      <c r="B85" s="3" t="s">
        <v>203</v>
      </c>
      <c r="C85" s="60" t="s">
        <v>248</v>
      </c>
      <c r="D85" s="54">
        <f xml:space="preserve"> SUM('N''oundere III ''10'!C84,'Nyambaka ''10'!C84,'Banyo ''10'!C84,'Bankim ''10'!C84,'Ngaroundal ''10'!C84,'Tignere ''10'!C84,'Tibati ''10'!C84,'Dir ''10'!C84,'Galim Tignere ''10'!C84,'Kontcha ''10'!C84, 'Martap ''11'!C84, 'Mayo-Baleo ''11'!C84,'Mbe ''10'!C84,'Ngaoundere I ''10'!C84,'Ngaoundere II ''10'!C84,'Ngan-ha ''10'!C84,'Ngaoui ''10'!C84,'Mayo-Darle ''10'!C84,'Djohong ''10'!C84,Belel!C84,Meiganga!C84)/$D$1</f>
        <v>0</v>
      </c>
      <c r="E85" s="2"/>
      <c r="F85" s="2"/>
      <c r="G85" s="2"/>
      <c r="H85" s="49"/>
    </row>
    <row r="86" spans="1:13" ht="15" customHeight="1">
      <c r="A86" s="42"/>
      <c r="B86" s="3" t="s">
        <v>205</v>
      </c>
      <c r="C86" s="66" t="s">
        <v>249</v>
      </c>
      <c r="D86" s="54">
        <f xml:space="preserve"> SUM('N''oundere III ''10'!C85,'Nyambaka ''10'!C85,'Banyo ''10'!C85,'Bankim ''10'!C85,'Ngaroundal ''10'!C85,'Tignere ''10'!C85,'Tibati ''10'!C85,'Dir ''10'!C85,'Galim Tignere ''10'!C85,'Kontcha ''10'!C85, 'Martap ''11'!C85, 'Mayo-Baleo ''11'!C85,'Mbe ''10'!C85,'Ngaoundere I ''10'!C85,'Ngaoundere II ''10'!C85,'Ngan-ha ''10'!C85,'Ngaoui ''10'!C85,'Mayo-Darle ''10'!C85,'Djohong ''10'!C85,Belel!C85,Meiganga!C85)/$D$1</f>
        <v>5.2631578947368418E-2</v>
      </c>
      <c r="E86" s="2"/>
      <c r="F86" s="2"/>
      <c r="G86" s="2"/>
      <c r="H86" s="49"/>
    </row>
    <row r="87" spans="1:13" ht="15" customHeight="1">
      <c r="A87" s="42"/>
      <c r="B87" s="3" t="s">
        <v>206</v>
      </c>
      <c r="C87" s="15" t="s">
        <v>250</v>
      </c>
      <c r="D87" s="54">
        <f xml:space="preserve"> SUM('N''oundere III ''10'!C86,'Nyambaka ''10'!C86,'Banyo ''10'!C86,'Bankim ''10'!C86,'Ngaroundal ''10'!C86,'Tignere ''10'!C86,'Tibati ''10'!C86,'Dir ''10'!C86,'Galim Tignere ''10'!C86,'Kontcha ''10'!C86, 'Martap ''11'!C86, 'Mayo-Baleo ''11'!C86,'Mbe ''10'!C86,'Ngaoundere I ''10'!C86,'Ngaoundere II ''10'!C86,'Ngan-ha ''10'!C86,'Ngaoui ''10'!C86,'Mayo-Darle ''10'!C86,'Djohong ''10'!C86,Belel!C86,Meiganga!C86)/$D$1</f>
        <v>0</v>
      </c>
      <c r="E87" s="2"/>
      <c r="F87" s="2"/>
      <c r="G87" s="2"/>
      <c r="H87" s="49"/>
    </row>
    <row r="88" spans="1:13" ht="15" customHeight="1" thickBot="1">
      <c r="A88" s="41"/>
      <c r="B88" s="3" t="s">
        <v>170</v>
      </c>
      <c r="C88" s="3" t="s">
        <v>229</v>
      </c>
      <c r="D88" s="54">
        <f xml:space="preserve"> SUM('N''oundere III ''10'!C87,'Nyambaka ''10'!C87,'Banyo ''10'!C87,'Bankim ''10'!C87,'Ngaroundal ''10'!C87,'Tignere ''10'!C87,'Tibati ''10'!C87,'Dir ''10'!C87,'Galim Tignere ''10'!C87,'Kontcha ''10'!C87, 'Martap ''11'!C87, 'Mayo-Baleo ''11'!C87,'Mbe ''10'!C87,'Ngaoundere I ''10'!C87,'Ngaoundere II ''10'!C87,'Ngan-ha ''10'!C87,'Ngaoui ''10'!C87,'Mayo-Darle ''10'!C87,'Djohong ''10'!C87,Belel!C87,Meiganga!C87)/$D$1</f>
        <v>0.15789473684210525</v>
      </c>
      <c r="E88" s="105"/>
      <c r="F88" s="106"/>
      <c r="G88" s="106"/>
      <c r="H88" s="107"/>
    </row>
    <row r="89" spans="1:13">
      <c r="A89" s="40">
        <v>15</v>
      </c>
      <c r="B89" s="119" t="s">
        <v>207</v>
      </c>
      <c r="C89" s="108"/>
      <c r="D89" s="108"/>
      <c r="E89" s="108"/>
      <c r="F89" s="108"/>
      <c r="G89" s="108"/>
      <c r="H89" s="109"/>
    </row>
    <row r="90" spans="1:13" ht="27" customHeight="1">
      <c r="A90" s="42"/>
      <c r="B90" s="23" t="s">
        <v>208</v>
      </c>
      <c r="C90" s="58" t="s">
        <v>247</v>
      </c>
      <c r="D90" s="54">
        <f xml:space="preserve"> SUM('N''oundere III ''10'!C89,'Nyambaka ''10'!C89,'Banyo ''10'!C89,'Bankim ''10'!C89,'Ngaroundal ''10'!C89,'Tignere ''10'!C89,'Tibati ''10'!C89,'Dir ''10'!C89,'Galim Tignere ''10'!C89,'Kontcha ''10'!C89, 'Martap ''11'!C89, 'Mayo-Baleo ''11'!C89,'Mbe ''10'!C89,'Ngaoundere I ''10'!C89,'Ngaoundere II ''10'!C89,'Ngan-ha ''10'!C89,'Ngaoui ''10'!C89,'Mayo-Darle ''10'!C89,'Djohong ''10'!C89,Belel!C89,Meiganga!C89)/$D$1</f>
        <v>0.15789473684210525</v>
      </c>
      <c r="E90" s="17"/>
      <c r="F90" s="17"/>
      <c r="G90" s="17"/>
      <c r="H90" s="53"/>
    </row>
    <row r="91" spans="1:13" ht="27" customHeight="1">
      <c r="A91" s="42"/>
      <c r="B91" s="11" t="s">
        <v>209</v>
      </c>
      <c r="C91" s="58" t="s">
        <v>254</v>
      </c>
      <c r="D91" s="54">
        <f xml:space="preserve"> SUM('N''oundere III ''10'!C90,'Nyambaka ''10'!C90,'Banyo ''10'!C90,'Bankim ''10'!C90,'Ngaroundal ''10'!C90,'Tignere ''10'!C90,'Tibati ''10'!C90,'Dir ''10'!C90,'Galim Tignere ''10'!C90,'Kontcha ''10'!C90, 'Martap ''11'!C90, 'Mayo-Baleo ''11'!C90,'Mbe ''10'!C90,'Ngaoundere I ''10'!C90,'Ngaoundere II ''10'!C90,'Ngan-ha ''10'!C90,'Ngaoui ''10'!C90,'Mayo-Darle ''10'!C90,'Djohong ''10'!C90,Belel!C90,Meiganga!C90)/$D$1</f>
        <v>5.2631578947368418E-2</v>
      </c>
      <c r="E91" s="2"/>
      <c r="F91" s="2"/>
      <c r="G91" s="2"/>
      <c r="H91" s="49"/>
      <c r="M91" s="26"/>
    </row>
    <row r="92" spans="1:13" ht="27" customHeight="1">
      <c r="A92" s="42"/>
      <c r="B92" s="11" t="s">
        <v>252</v>
      </c>
      <c r="C92" s="58" t="s">
        <v>255</v>
      </c>
      <c r="D92" s="54">
        <f xml:space="preserve"> SUM('N''oundere III ''10'!C91,'Nyambaka ''10'!C91,'Banyo ''10'!C91,'Bankim ''10'!C91,'Ngaroundal ''10'!C91,'Tignere ''10'!C91,'Tibati ''10'!C91,'Dir ''10'!C91,'Galim Tignere ''10'!C91,'Kontcha ''10'!C91, 'Martap ''11'!C91, 'Mayo-Baleo ''11'!C91,'Mbe ''10'!C91,'Ngaoundere I ''10'!C91,'Ngaoundere II ''10'!C91,'Ngan-ha ''10'!C91,'Ngaoui ''10'!C91,'Mayo-Darle ''10'!C91,'Djohong ''10'!C91,Belel!C91,Meiganga!C91)/$D$1</f>
        <v>0</v>
      </c>
      <c r="E92" s="2"/>
      <c r="F92" s="2"/>
      <c r="G92" s="2"/>
      <c r="H92" s="49"/>
      <c r="M92" s="26"/>
    </row>
    <row r="93" spans="1:13" ht="27" customHeight="1">
      <c r="A93" s="42"/>
      <c r="B93" s="15" t="s">
        <v>253</v>
      </c>
      <c r="C93" s="58" t="s">
        <v>256</v>
      </c>
      <c r="D93" s="54">
        <f xml:space="preserve"> SUM('N''oundere III ''10'!C92,'Nyambaka ''10'!C92,'Banyo ''10'!C92,'Bankim ''10'!C92,'Ngaroundal ''10'!C92,'Tignere ''10'!C92,'Tibati ''10'!C92,'Dir ''10'!C92,'Galim Tignere ''10'!C92,'Kontcha ''10'!C92, 'Martap ''11'!C92, 'Mayo-Baleo ''11'!C92,'Mbe ''10'!C92,'Ngaoundere I ''10'!C92,'Ngaoundere II ''10'!C92,'Ngan-ha ''10'!C92,'Ngaoui ''10'!C92,'Mayo-Darle ''10'!C92,'Djohong ''10'!C92,Belel!C92,Meiganga!C92)/$D$1</f>
        <v>0.10526315789473684</v>
      </c>
      <c r="E93" s="2"/>
      <c r="F93" s="2"/>
      <c r="G93" s="2"/>
      <c r="H93" s="49"/>
      <c r="M93" s="26"/>
    </row>
    <row r="94" spans="1:13" ht="15" customHeight="1" thickBot="1">
      <c r="A94" s="41"/>
      <c r="B94" s="50" t="s">
        <v>170</v>
      </c>
      <c r="C94" s="50" t="s">
        <v>229</v>
      </c>
      <c r="D94" s="54">
        <f xml:space="preserve"> SUM('N''oundere III ''10'!C93,'Nyambaka ''10'!C93,'Banyo ''10'!C93,'Bankim ''10'!C93,'Ngaroundal ''10'!C93,'Tignere ''10'!C93,'Tibati ''10'!C93,'Dir ''10'!C93,'Galim Tignere ''10'!C93,'Kontcha ''10'!C93, 'Martap ''11'!C93, 'Mayo-Baleo ''11'!C93,'Mbe ''10'!C93,'Ngaoundere I ''10'!C93,'Ngaoundere II ''10'!C93,'Ngan-ha ''10'!C93,'Ngaoui ''10'!C93,'Mayo-Darle ''10'!C93,'Djohong ''10'!C93,Belel!C93,Meiganga!C93)/$D$1</f>
        <v>0.36842105263157893</v>
      </c>
      <c r="E94" s="86"/>
      <c r="F94" s="86"/>
      <c r="G94" s="86"/>
      <c r="H94" s="87"/>
    </row>
    <row r="98" spans="2:5" ht="15" thickBot="1">
      <c r="B98" s="29" t="s">
        <v>257</v>
      </c>
      <c r="C98" s="29"/>
      <c r="D98" s="30" t="s">
        <v>258</v>
      </c>
      <c r="E98" s="30" t="s">
        <v>126</v>
      </c>
    </row>
    <row r="99" spans="2:5">
      <c r="B99" s="31" t="str">
        <f t="shared" ref="B99:B106" ca="1" si="0">G123</f>
        <v>Mayo Baleo 2011</v>
      </c>
      <c r="C99" s="31"/>
      <c r="D99" s="32">
        <f t="shared" ref="D99:D106" si="1">ROUND(I123,2)</f>
        <v>42.74</v>
      </c>
      <c r="E99" s="32">
        <f t="shared" ref="E99:E106" si="2">K123</f>
        <v>1</v>
      </c>
    </row>
    <row r="100" spans="2:5">
      <c r="B100" s="33" t="str">
        <f t="shared" ca="1" si="0"/>
        <v>Bankim 2010</v>
      </c>
      <c r="C100" s="33"/>
      <c r="D100" s="27">
        <f t="shared" si="1"/>
        <v>37.89</v>
      </c>
      <c r="E100" s="27">
        <f t="shared" si="2"/>
        <v>2</v>
      </c>
    </row>
    <row r="101" spans="2:5">
      <c r="B101" s="33" t="str">
        <f t="shared" ca="1" si="0"/>
        <v>Dir 2010</v>
      </c>
      <c r="C101" s="33"/>
      <c r="D101" s="27">
        <f t="shared" si="1"/>
        <v>32.31</v>
      </c>
      <c r="E101" s="27">
        <f t="shared" si="2"/>
        <v>3</v>
      </c>
    </row>
    <row r="102" spans="2:5">
      <c r="B102" s="33" t="str">
        <f t="shared" ca="1" si="0"/>
        <v>Tibati 2010</v>
      </c>
      <c r="C102" s="33"/>
      <c r="D102" s="27">
        <f t="shared" si="1"/>
        <v>31.37</v>
      </c>
      <c r="E102" s="27">
        <f t="shared" si="2"/>
        <v>4</v>
      </c>
    </row>
    <row r="103" spans="2:5">
      <c r="B103" s="33" t="str">
        <f t="shared" ca="1" si="0"/>
        <v>Ngaoundal 2010</v>
      </c>
      <c r="C103" s="33"/>
      <c r="D103" s="27">
        <f t="shared" si="1"/>
        <v>28.54</v>
      </c>
      <c r="E103" s="27">
        <f t="shared" si="2"/>
        <v>5</v>
      </c>
    </row>
    <row r="104" spans="2:5">
      <c r="B104" s="33" t="str">
        <f t="shared" ca="1" si="0"/>
        <v>Djohong 2010</v>
      </c>
      <c r="C104" s="33"/>
      <c r="D104" s="27">
        <f t="shared" si="1"/>
        <v>27.06</v>
      </c>
      <c r="E104" s="27">
        <f t="shared" si="2"/>
        <v>6</v>
      </c>
    </row>
    <row r="105" spans="2:5">
      <c r="B105" s="33" t="str">
        <f t="shared" ca="1" si="0"/>
        <v>Banyo 2010</v>
      </c>
      <c r="C105" s="33"/>
      <c r="D105" s="27">
        <f t="shared" si="1"/>
        <v>24.74</v>
      </c>
      <c r="E105" s="27">
        <f t="shared" si="2"/>
        <v>7</v>
      </c>
    </row>
    <row r="106" spans="2:5">
      <c r="B106" s="33" t="str">
        <f t="shared" ca="1" si="0"/>
        <v>Tignere 2010</v>
      </c>
      <c r="C106" s="33"/>
      <c r="D106" s="27">
        <f t="shared" si="1"/>
        <v>24</v>
      </c>
      <c r="E106" s="27">
        <f t="shared" si="2"/>
        <v>8</v>
      </c>
    </row>
    <row r="107" spans="2:5">
      <c r="B107" s="33" t="str">
        <f t="shared" ref="B107:B119" ca="1" si="3">G131</f>
        <v>Martap 2011</v>
      </c>
      <c r="C107" s="33"/>
      <c r="D107" s="27">
        <f t="shared" ref="D107:D119" si="4">ROUND(I131,2)</f>
        <v>21.74</v>
      </c>
      <c r="E107" s="27">
        <f t="shared" ref="E107:E119" si="5">K131</f>
        <v>9</v>
      </c>
    </row>
    <row r="108" spans="2:5">
      <c r="B108" s="33" t="str">
        <f t="shared" ca="1" si="3"/>
        <v>Mbe 2010</v>
      </c>
      <c r="C108" s="33"/>
      <c r="D108" s="27">
        <f t="shared" si="4"/>
        <v>20.69</v>
      </c>
      <c r="E108" s="27">
        <f t="shared" si="5"/>
        <v>10</v>
      </c>
    </row>
    <row r="109" spans="2:5">
      <c r="B109" s="33" t="str">
        <f t="shared" ca="1" si="3"/>
        <v>Ngaoundere II 2010</v>
      </c>
      <c r="C109" s="33"/>
      <c r="D109" s="27">
        <f t="shared" si="4"/>
        <v>20.2</v>
      </c>
      <c r="E109" s="27">
        <f t="shared" si="5"/>
        <v>11</v>
      </c>
    </row>
    <row r="110" spans="2:5">
      <c r="B110" s="33" t="str">
        <f t="shared" ca="1" si="3"/>
        <v>Galim Tignere 2010</v>
      </c>
      <c r="C110" s="33"/>
      <c r="D110" s="27">
        <f t="shared" si="4"/>
        <v>19.399999999999999</v>
      </c>
      <c r="E110" s="27">
        <f t="shared" si="5"/>
        <v>12</v>
      </c>
    </row>
    <row r="111" spans="2:5">
      <c r="B111" s="33" t="str">
        <f t="shared" ca="1" si="3"/>
        <v>Ngan-ha 2010</v>
      </c>
      <c r="C111" s="33"/>
      <c r="D111" s="27">
        <f t="shared" si="4"/>
        <v>18.03</v>
      </c>
      <c r="E111" s="27">
        <f t="shared" si="5"/>
        <v>13</v>
      </c>
    </row>
    <row r="112" spans="2:5">
      <c r="B112" s="33" t="str">
        <f t="shared" ca="1" si="3"/>
        <v>Ngaoundere III 2010</v>
      </c>
      <c r="C112" s="33"/>
      <c r="D112" s="27">
        <f t="shared" si="4"/>
        <v>16.91</v>
      </c>
      <c r="E112" s="27">
        <f t="shared" si="5"/>
        <v>14</v>
      </c>
    </row>
    <row r="113" spans="2:12">
      <c r="B113" s="33" t="str">
        <f t="shared" ca="1" si="3"/>
        <v>Ngaoui 2010</v>
      </c>
      <c r="C113" s="33"/>
      <c r="D113" s="27">
        <f t="shared" si="4"/>
        <v>16.54</v>
      </c>
      <c r="E113" s="27">
        <f t="shared" si="5"/>
        <v>15</v>
      </c>
    </row>
    <row r="114" spans="2:12">
      <c r="B114" s="33" t="str">
        <f t="shared" ca="1" si="3"/>
        <v>Nyambaka 2010</v>
      </c>
      <c r="C114" s="33"/>
      <c r="D114" s="27">
        <f t="shared" si="4"/>
        <v>15.8</v>
      </c>
      <c r="E114" s="27">
        <f t="shared" si="5"/>
        <v>16</v>
      </c>
    </row>
    <row r="115" spans="2:12">
      <c r="B115" s="33" t="str">
        <f t="shared" ca="1" si="3"/>
        <v>Kontcha 2010</v>
      </c>
      <c r="C115" s="33"/>
      <c r="D115" s="27">
        <f t="shared" si="4"/>
        <v>15.77</v>
      </c>
      <c r="E115" s="27">
        <f t="shared" si="5"/>
        <v>17</v>
      </c>
    </row>
    <row r="116" spans="2:12">
      <c r="B116" s="33" t="str">
        <f t="shared" ca="1" si="3"/>
        <v>Ngaoundere I 2010</v>
      </c>
      <c r="C116" s="33"/>
      <c r="D116" s="27">
        <f t="shared" si="4"/>
        <v>14.83</v>
      </c>
      <c r="E116" s="27">
        <f t="shared" si="5"/>
        <v>18</v>
      </c>
    </row>
    <row r="117" spans="2:12">
      <c r="B117" s="33" t="str">
        <f t="shared" ca="1" si="3"/>
        <v>Mayo-Darle 2010</v>
      </c>
      <c r="C117" s="33"/>
      <c r="D117" s="27">
        <f t="shared" si="4"/>
        <v>4.74</v>
      </c>
      <c r="E117" s="27">
        <f t="shared" si="5"/>
        <v>19</v>
      </c>
    </row>
    <row r="118" spans="2:12">
      <c r="B118" s="33" t="str">
        <f t="shared" ca="1" si="3"/>
        <v>Belel</v>
      </c>
      <c r="C118" s="33"/>
      <c r="D118" s="27">
        <f t="shared" si="4"/>
        <v>0</v>
      </c>
      <c r="E118" s="27">
        <f t="shared" si="5"/>
        <v>20</v>
      </c>
    </row>
    <row r="119" spans="2:12" ht="15" thickBot="1">
      <c r="B119" s="81" t="str">
        <f t="shared" ca="1" si="3"/>
        <v>Meiganga</v>
      </c>
      <c r="C119" s="81"/>
      <c r="D119" s="82">
        <f t="shared" si="4"/>
        <v>0</v>
      </c>
      <c r="E119" s="82">
        <f t="shared" si="5"/>
        <v>21</v>
      </c>
    </row>
    <row r="120" spans="2:12" ht="15" thickTop="1">
      <c r="B120" s="67" t="s">
        <v>312</v>
      </c>
    </row>
    <row r="121" spans="2:12">
      <c r="B121" s="80"/>
      <c r="C121" s="80"/>
      <c r="D121" s="80"/>
      <c r="E121" s="80"/>
      <c r="F121" s="80"/>
      <c r="G121" s="80"/>
      <c r="H121" s="80"/>
      <c r="I121" s="80"/>
      <c r="J121" s="80"/>
      <c r="K121" s="80"/>
      <c r="L121" s="80"/>
    </row>
    <row r="122" spans="2:12" ht="75" customHeight="1" thickBot="1">
      <c r="B122" s="83" t="s">
        <v>257</v>
      </c>
      <c r="C122" s="83"/>
      <c r="D122" s="84" t="s">
        <v>308</v>
      </c>
      <c r="E122" s="84" t="s">
        <v>310</v>
      </c>
      <c r="F122" s="84" t="s">
        <v>313</v>
      </c>
      <c r="G122" s="84" t="s">
        <v>311</v>
      </c>
      <c r="H122" s="84"/>
      <c r="I122" s="84" t="s">
        <v>309</v>
      </c>
      <c r="J122" s="84"/>
      <c r="K122" s="84" t="s">
        <v>126</v>
      </c>
    </row>
    <row r="123" spans="2:12">
      <c r="B123" s="79" t="s">
        <v>108</v>
      </c>
      <c r="C123" s="76"/>
      <c r="D123" s="76">
        <f>'Mayo-Baleo ''11'!D97</f>
        <v>42.74285714285714</v>
      </c>
      <c r="E123" s="76">
        <f>RANK(D123, D$123:D$143)+COUNTIF($D$123:D123, D123)-1</f>
        <v>1</v>
      </c>
      <c r="F123" s="78">
        <f t="shared" ref="F123:F143" si="6">MATCH(SMALL(E$123:E$143,ROW()-ROW(F$123)+1),E$123:E$143,0)</f>
        <v>1</v>
      </c>
      <c r="G123" t="str">
        <f t="shared" ref="G123:G143" ca="1" si="7">OFFSET(B$123, MATCH(SMALL(E$123:E$143,ROW()-ROW(G$123)+1),E$123:E$143,0)-1,0)</f>
        <v>Mayo Baleo 2011</v>
      </c>
      <c r="I123">
        <f t="shared" ref="I123:I143" si="8">LARGE(D$123:D$143,ROW()-ROW(E$123)+1)</f>
        <v>42.74285714285714</v>
      </c>
      <c r="K123">
        <v>1</v>
      </c>
    </row>
    <row r="124" spans="2:12">
      <c r="B124" s="79" t="s">
        <v>101</v>
      </c>
      <c r="C124" s="76"/>
      <c r="D124" s="76">
        <f>'Bankim ''10'!D97</f>
        <v>37.885714285714286</v>
      </c>
      <c r="E124" s="76">
        <f>RANK(D124, D$123:D$143)+COUNTIF($D$123:D124, D124)-1</f>
        <v>2</v>
      </c>
      <c r="F124" s="78">
        <f t="shared" si="6"/>
        <v>2</v>
      </c>
      <c r="G124" t="str">
        <f t="shared" ca="1" si="7"/>
        <v>Bankim 2010</v>
      </c>
      <c r="I124">
        <f t="shared" si="8"/>
        <v>37.885714285714286</v>
      </c>
      <c r="K124">
        <v>2</v>
      </c>
    </row>
    <row r="125" spans="2:12">
      <c r="B125" s="79" t="s">
        <v>100</v>
      </c>
      <c r="C125" s="76"/>
      <c r="D125" s="76">
        <f>'Banyo ''10'!D97</f>
        <v>24.742857142857144</v>
      </c>
      <c r="E125" s="76">
        <f>RANK(D125, D$123:D$143)+COUNTIF($D$123:D125, D125)-1</f>
        <v>7</v>
      </c>
      <c r="F125" s="78">
        <f t="shared" si="6"/>
        <v>5</v>
      </c>
      <c r="G125" t="str">
        <f t="shared" ca="1" si="7"/>
        <v>Dir 2010</v>
      </c>
      <c r="I125">
        <f t="shared" si="8"/>
        <v>32.314285714285717</v>
      </c>
      <c r="K125">
        <v>3</v>
      </c>
    </row>
    <row r="126" spans="2:12">
      <c r="B126" s="79" t="s">
        <v>102</v>
      </c>
      <c r="C126" s="76"/>
      <c r="D126" s="76">
        <f>'Tignere ''10'!D97</f>
        <v>24</v>
      </c>
      <c r="E126" s="76">
        <f>RANK(D126, D$123:D$143)+COUNTIF($D$123:D126, D126)-1</f>
        <v>8</v>
      </c>
      <c r="F126" s="78">
        <f t="shared" si="6"/>
        <v>9</v>
      </c>
      <c r="G126" t="str">
        <f t="shared" ca="1" si="7"/>
        <v>Tibati 2010</v>
      </c>
      <c r="I126">
        <f t="shared" si="8"/>
        <v>31.37142857142857</v>
      </c>
      <c r="K126">
        <v>4</v>
      </c>
    </row>
    <row r="127" spans="2:12">
      <c r="B127" s="79" t="s">
        <v>104</v>
      </c>
      <c r="C127" s="76"/>
      <c r="D127" s="76">
        <f>'Dir ''10'!D97</f>
        <v>32.314285714285717</v>
      </c>
      <c r="E127" s="76">
        <f>RANK(D127, D$123:D$143)+COUNTIF($D$123:D127, D127)-1</f>
        <v>3</v>
      </c>
      <c r="F127" s="78">
        <f t="shared" si="6"/>
        <v>6</v>
      </c>
      <c r="G127" t="str">
        <f t="shared" ca="1" si="7"/>
        <v>Ngaoundal 2010</v>
      </c>
      <c r="I127">
        <f t="shared" si="8"/>
        <v>28.542857142857144</v>
      </c>
      <c r="K127">
        <v>5</v>
      </c>
    </row>
    <row r="128" spans="2:12">
      <c r="B128" s="79" t="s">
        <v>116</v>
      </c>
      <c r="C128" s="76"/>
      <c r="D128" s="76">
        <f>'Ngaroundal ''10'!D97</f>
        <v>28.542857142857144</v>
      </c>
      <c r="E128" s="76">
        <f>RANK(D128, D$123:D$143)+COUNTIF($D$123:D128, D128)-1</f>
        <v>5</v>
      </c>
      <c r="F128" s="78">
        <f t="shared" si="6"/>
        <v>11</v>
      </c>
      <c r="G128" t="str">
        <f t="shared" ca="1" si="7"/>
        <v>Djohong 2010</v>
      </c>
      <c r="I128">
        <f t="shared" si="8"/>
        <v>27.057142857142857</v>
      </c>
      <c r="K128">
        <v>6</v>
      </c>
    </row>
    <row r="129" spans="2:11">
      <c r="B129" s="79" t="s">
        <v>107</v>
      </c>
      <c r="C129" s="76"/>
      <c r="D129" s="76">
        <f>'Martap ''11'!D97</f>
        <v>21.742857142857144</v>
      </c>
      <c r="E129" s="76">
        <f>RANK(D129, D$123:D$143)+COUNTIF($D$123:D129, D129)-1</f>
        <v>9</v>
      </c>
      <c r="F129" s="78">
        <f t="shared" si="6"/>
        <v>3</v>
      </c>
      <c r="G129" t="str">
        <f t="shared" ca="1" si="7"/>
        <v>Banyo 2010</v>
      </c>
      <c r="I129">
        <f t="shared" si="8"/>
        <v>24.742857142857144</v>
      </c>
      <c r="K129">
        <v>7</v>
      </c>
    </row>
    <row r="130" spans="2:11">
      <c r="B130" s="79" t="s">
        <v>111</v>
      </c>
      <c r="C130" s="76"/>
      <c r="D130" s="76">
        <f>'Ngaoundere II ''10'!D97</f>
        <v>20.2</v>
      </c>
      <c r="E130" s="76">
        <f>RANK(D130, D$123:D$143)+COUNTIF($D$123:D130, D130)-1</f>
        <v>11</v>
      </c>
      <c r="F130" s="78">
        <f t="shared" si="6"/>
        <v>4</v>
      </c>
      <c r="G130" t="str">
        <f t="shared" ca="1" si="7"/>
        <v>Tignere 2010</v>
      </c>
      <c r="I130">
        <f t="shared" si="8"/>
        <v>24</v>
      </c>
      <c r="K130">
        <v>8</v>
      </c>
    </row>
    <row r="131" spans="2:11">
      <c r="B131" s="79" t="s">
        <v>103</v>
      </c>
      <c r="C131" s="76"/>
      <c r="D131" s="76">
        <f>'Tibati ''10'!D97</f>
        <v>31.37142857142857</v>
      </c>
      <c r="E131" s="76">
        <f>RANK(D131, D$123:D$143)+COUNTIF($D$123:D131, D131)-1</f>
        <v>4</v>
      </c>
      <c r="F131" s="78">
        <f t="shared" si="6"/>
        <v>7</v>
      </c>
      <c r="G131" t="str">
        <f t="shared" ca="1" si="7"/>
        <v>Martap 2011</v>
      </c>
      <c r="I131">
        <f t="shared" si="8"/>
        <v>21.742857142857144</v>
      </c>
      <c r="K131">
        <v>9</v>
      </c>
    </row>
    <row r="132" spans="2:11">
      <c r="B132" s="79" t="s">
        <v>106</v>
      </c>
      <c r="C132" s="76"/>
      <c r="D132" s="76">
        <f>'Kontcha ''10'!D97</f>
        <v>15.771428571428572</v>
      </c>
      <c r="E132" s="76">
        <f>RANK(D132, D$123:D$143)+COUNTIF($D$123:D132, D132)-1</f>
        <v>17</v>
      </c>
      <c r="F132" s="78">
        <f t="shared" si="6"/>
        <v>15</v>
      </c>
      <c r="G132" t="str">
        <f t="shared" ca="1" si="7"/>
        <v>Mbe 2010</v>
      </c>
      <c r="I132">
        <f t="shared" si="8"/>
        <v>20.685714285714287</v>
      </c>
      <c r="K132">
        <v>10</v>
      </c>
    </row>
    <row r="133" spans="2:11">
      <c r="B133" s="79" t="s">
        <v>117</v>
      </c>
      <c r="C133" s="76"/>
      <c r="D133" s="76">
        <f>'Djohong ''10'!D97</f>
        <v>27.057142857142857</v>
      </c>
      <c r="E133" s="76">
        <f>RANK(D133, D$123:D$143)+COUNTIF($D$123:D133, D133)-1</f>
        <v>6</v>
      </c>
      <c r="F133" s="78">
        <f t="shared" si="6"/>
        <v>8</v>
      </c>
      <c r="G133" t="str">
        <f t="shared" ca="1" si="7"/>
        <v>Ngaoundere II 2010</v>
      </c>
      <c r="I133">
        <f t="shared" si="8"/>
        <v>20.2</v>
      </c>
      <c r="K133">
        <v>11</v>
      </c>
    </row>
    <row r="134" spans="2:11">
      <c r="B134" s="79" t="s">
        <v>112</v>
      </c>
      <c r="C134" s="76"/>
      <c r="D134" s="76">
        <f>'Ngan-ha ''10'!D97</f>
        <v>18.028571428571428</v>
      </c>
      <c r="E134" s="76">
        <f>RANK(D134, D$123:D$143)+COUNTIF($D$123:D134, D134)-1</f>
        <v>13</v>
      </c>
      <c r="F134" s="78">
        <f t="shared" si="6"/>
        <v>14</v>
      </c>
      <c r="G134" t="str">
        <f t="shared" ca="1" si="7"/>
        <v>Galim Tignere 2010</v>
      </c>
      <c r="I134">
        <f t="shared" si="8"/>
        <v>19.399999999999999</v>
      </c>
      <c r="K134">
        <v>12</v>
      </c>
    </row>
    <row r="135" spans="2:11">
      <c r="B135" s="79" t="s">
        <v>99</v>
      </c>
      <c r="C135" s="76"/>
      <c r="D135" s="76">
        <f>'Nyambaka ''10'!D97</f>
        <v>15.8</v>
      </c>
      <c r="E135" s="76">
        <f>RANK(D135, D$123:D$143)+COUNTIF($D$123:D135, D135)-1</f>
        <v>16</v>
      </c>
      <c r="F135" s="78">
        <f t="shared" si="6"/>
        <v>12</v>
      </c>
      <c r="G135" t="str">
        <f t="shared" ca="1" si="7"/>
        <v>Ngan-ha 2010</v>
      </c>
      <c r="I135">
        <f t="shared" si="8"/>
        <v>18.028571428571428</v>
      </c>
      <c r="K135">
        <v>13</v>
      </c>
    </row>
    <row r="136" spans="2:11">
      <c r="B136" s="79" t="s">
        <v>105</v>
      </c>
      <c r="C136" s="76"/>
      <c r="D136" s="76">
        <f>'Galim Tignere ''10'!D97</f>
        <v>19.399999999999999</v>
      </c>
      <c r="E136" s="76">
        <f>RANK(D136, D$123:D$143)+COUNTIF($D$123:D136, D136)-1</f>
        <v>12</v>
      </c>
      <c r="F136" s="78">
        <f t="shared" si="6"/>
        <v>19</v>
      </c>
      <c r="G136" t="str">
        <f t="shared" ca="1" si="7"/>
        <v>Ngaoundere III 2010</v>
      </c>
      <c r="I136">
        <f t="shared" si="8"/>
        <v>16.914285714285715</v>
      </c>
      <c r="K136">
        <v>14</v>
      </c>
    </row>
    <row r="137" spans="2:11">
      <c r="B137" s="79" t="s">
        <v>109</v>
      </c>
      <c r="C137" s="76"/>
      <c r="D137" s="76">
        <f>'Mbe ''10'!D97</f>
        <v>20.685714285714287</v>
      </c>
      <c r="E137" s="76">
        <f>RANK(D137, D$123:D$143)+COUNTIF($D$123:D137, D137)-1</f>
        <v>10</v>
      </c>
      <c r="F137" s="78">
        <f t="shared" si="6"/>
        <v>17</v>
      </c>
      <c r="G137" t="str">
        <f t="shared" ca="1" si="7"/>
        <v>Ngaoui 2010</v>
      </c>
      <c r="I137">
        <f t="shared" si="8"/>
        <v>16.542857142857144</v>
      </c>
      <c r="K137">
        <v>15</v>
      </c>
    </row>
    <row r="138" spans="2:11">
      <c r="B138" s="79" t="s">
        <v>131</v>
      </c>
      <c r="C138" s="76"/>
      <c r="D138" s="76">
        <f>'Mayo-Darle ''10'!D97</f>
        <v>4.7428571428571429</v>
      </c>
      <c r="E138" s="76">
        <f>RANK(D138, D$123:D$143)+COUNTIF($D$123:D138, D138)-1</f>
        <v>19</v>
      </c>
      <c r="F138" s="78">
        <f t="shared" si="6"/>
        <v>13</v>
      </c>
      <c r="G138" t="str">
        <f t="shared" ca="1" si="7"/>
        <v>Nyambaka 2010</v>
      </c>
      <c r="I138">
        <f t="shared" si="8"/>
        <v>15.8</v>
      </c>
      <c r="K138">
        <v>16</v>
      </c>
    </row>
    <row r="139" spans="2:11">
      <c r="B139" s="79" t="s">
        <v>118</v>
      </c>
      <c r="C139" s="76"/>
      <c r="D139" s="76">
        <f>'Ngaoui ''10'!D97</f>
        <v>16.542857142857144</v>
      </c>
      <c r="E139" s="76">
        <f>RANK(D139, D$123:D$143)+COUNTIF($D$123:D139, D139)-1</f>
        <v>15</v>
      </c>
      <c r="F139" s="78">
        <f t="shared" si="6"/>
        <v>10</v>
      </c>
      <c r="G139" t="str">
        <f t="shared" ca="1" si="7"/>
        <v>Kontcha 2010</v>
      </c>
      <c r="I139">
        <f t="shared" si="8"/>
        <v>15.771428571428572</v>
      </c>
      <c r="K139">
        <v>17</v>
      </c>
    </row>
    <row r="140" spans="2:11">
      <c r="B140" s="79" t="s">
        <v>110</v>
      </c>
      <c r="C140" s="76"/>
      <c r="D140" s="76">
        <f>'Ngaoundere I ''10'!D97</f>
        <v>14.828571428571429</v>
      </c>
      <c r="E140" s="76">
        <f>RANK(D140, D$123:D$143)+COUNTIF($D$123:D140, D140)-1</f>
        <v>18</v>
      </c>
      <c r="F140" s="78">
        <f t="shared" si="6"/>
        <v>18</v>
      </c>
      <c r="G140" t="str">
        <f t="shared" ca="1" si="7"/>
        <v>Ngaoundere I 2010</v>
      </c>
      <c r="I140">
        <f t="shared" si="8"/>
        <v>14.828571428571429</v>
      </c>
      <c r="K140">
        <v>18</v>
      </c>
    </row>
    <row r="141" spans="2:11">
      <c r="B141" s="79" t="s">
        <v>98</v>
      </c>
      <c r="C141" s="76"/>
      <c r="D141" s="76">
        <f>'N''oundere III ''10'!D97</f>
        <v>16.914285714285715</v>
      </c>
      <c r="E141" s="76">
        <f>RANK(D141, D$123:D$143)+COUNTIF($D$123:D141, D141)-1</f>
        <v>14</v>
      </c>
      <c r="F141" s="78">
        <f t="shared" si="6"/>
        <v>16</v>
      </c>
      <c r="G141" t="str">
        <f t="shared" ca="1" si="7"/>
        <v>Mayo-Darle 2010</v>
      </c>
      <c r="I141">
        <f t="shared" si="8"/>
        <v>4.7428571428571429</v>
      </c>
      <c r="K141">
        <v>19</v>
      </c>
    </row>
    <row r="142" spans="2:11">
      <c r="B142" s="79" t="s">
        <v>113</v>
      </c>
      <c r="C142" s="76"/>
      <c r="D142" s="76">
        <f>Belel!D97</f>
        <v>0</v>
      </c>
      <c r="E142" s="76">
        <f>RANK(D142, D$123:D$143)+COUNTIF($D$123:D142, D142)-1</f>
        <v>20</v>
      </c>
      <c r="F142" s="78">
        <f t="shared" si="6"/>
        <v>20</v>
      </c>
      <c r="G142" t="str">
        <f t="shared" ca="1" si="7"/>
        <v>Belel</v>
      </c>
      <c r="I142">
        <f t="shared" si="8"/>
        <v>0</v>
      </c>
      <c r="K142">
        <v>20</v>
      </c>
    </row>
    <row r="143" spans="2:11">
      <c r="B143" s="79" t="s">
        <v>115</v>
      </c>
      <c r="C143" s="76"/>
      <c r="D143" s="76">
        <f>Meiganga!D97</f>
        <v>0</v>
      </c>
      <c r="E143" s="76">
        <f>RANK(D143, D$123:D$143)+COUNTIF($D$123:D143, D143)-1</f>
        <v>21</v>
      </c>
      <c r="F143" s="78">
        <f t="shared" si="6"/>
        <v>21</v>
      </c>
      <c r="G143" t="str">
        <f t="shared" ca="1" si="7"/>
        <v>Meiganga</v>
      </c>
      <c r="I143">
        <f t="shared" si="8"/>
        <v>0</v>
      </c>
      <c r="K143">
        <v>21</v>
      </c>
    </row>
    <row r="144" spans="2:11">
      <c r="B144" s="76"/>
      <c r="C144" s="76"/>
      <c r="D144" s="76"/>
    </row>
  </sheetData>
  <mergeCells count="30">
    <mergeCell ref="E82:H82"/>
    <mergeCell ref="B83:H83"/>
    <mergeCell ref="E88:H88"/>
    <mergeCell ref="B89:H89"/>
    <mergeCell ref="E94:H94"/>
    <mergeCell ref="B77:H77"/>
    <mergeCell ref="B49:H49"/>
    <mergeCell ref="E53:H53"/>
    <mergeCell ref="B54:H54"/>
    <mergeCell ref="E58:H58"/>
    <mergeCell ref="B59:H59"/>
    <mergeCell ref="D62:H62"/>
    <mergeCell ref="B63:H63"/>
    <mergeCell ref="E68:H68"/>
    <mergeCell ref="B69:H69"/>
    <mergeCell ref="E75:H75"/>
    <mergeCell ref="E76:H76"/>
    <mergeCell ref="E2:F2"/>
    <mergeCell ref="E48:H48"/>
    <mergeCell ref="B3:H3"/>
    <mergeCell ref="B11:H11"/>
    <mergeCell ref="B20:H20"/>
    <mergeCell ref="E26:H26"/>
    <mergeCell ref="B27:H27"/>
    <mergeCell ref="E33:H33"/>
    <mergeCell ref="B34:H34"/>
    <mergeCell ref="E38:H38"/>
    <mergeCell ref="B39:H39"/>
    <mergeCell ref="E43:H43"/>
    <mergeCell ref="B44:H44"/>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84" activePane="bottomLeft" state="frozen"/>
      <selection activeCell="B96" sqref="B96"/>
      <selection pane="bottomLeft" activeCell="B96" sqref="B96"/>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127</v>
      </c>
      <c r="C2" t="s">
        <v>86</v>
      </c>
      <c r="D2" t="s">
        <v>87</v>
      </c>
      <c r="E2" t="s">
        <v>88</v>
      </c>
      <c r="F2" t="s">
        <v>132</v>
      </c>
      <c r="G2" t="s">
        <v>260</v>
      </c>
    </row>
    <row r="3" spans="1:11" ht="30" customHeight="1">
      <c r="A3" s="45">
        <v>1</v>
      </c>
      <c r="B3" s="88" t="s">
        <v>0</v>
      </c>
      <c r="C3" s="90"/>
      <c r="D3" s="90"/>
      <c r="E3" s="90"/>
      <c r="F3" s="90"/>
      <c r="G3" s="91"/>
    </row>
    <row r="4" spans="1:11" ht="52.5" customHeight="1">
      <c r="A4" s="42"/>
      <c r="B4" s="43" t="s">
        <v>1</v>
      </c>
      <c r="C4" s="44" t="s">
        <v>2</v>
      </c>
      <c r="D4" s="44" t="s">
        <v>3</v>
      </c>
      <c r="E4" s="44" t="s">
        <v>4</v>
      </c>
      <c r="F4" s="44" t="s">
        <v>5</v>
      </c>
      <c r="G4" s="46"/>
    </row>
    <row r="5" spans="1:11">
      <c r="A5" s="42"/>
      <c r="B5" s="11" t="s">
        <v>6</v>
      </c>
      <c r="C5" s="11"/>
      <c r="D5" s="11"/>
      <c r="E5" s="11"/>
      <c r="F5" s="11"/>
      <c r="G5" s="46"/>
    </row>
    <row r="6" spans="1:11" ht="14.25" customHeight="1">
      <c r="A6" s="42"/>
      <c r="B6" s="11" t="s">
        <v>7</v>
      </c>
      <c r="C6" s="11"/>
      <c r="D6" s="11">
        <v>1</v>
      </c>
      <c r="E6" s="11"/>
      <c r="F6" s="11"/>
      <c r="G6" s="46"/>
    </row>
    <row r="7" spans="1:11" ht="15" customHeight="1">
      <c r="A7" s="42"/>
      <c r="B7" s="11" t="s">
        <v>8</v>
      </c>
      <c r="C7" s="11"/>
      <c r="D7" s="11"/>
      <c r="E7" s="11"/>
      <c r="F7" s="11"/>
      <c r="G7" s="46"/>
    </row>
    <row r="8" spans="1:11" ht="15" customHeight="1">
      <c r="A8" s="42"/>
      <c r="B8" s="11" t="s">
        <v>9</v>
      </c>
      <c r="C8" s="11"/>
      <c r="D8" s="11">
        <v>1</v>
      </c>
      <c r="E8" s="11"/>
      <c r="F8" s="11"/>
      <c r="G8" s="46"/>
    </row>
    <row r="9" spans="1:11" ht="15" thickBot="1">
      <c r="A9" s="41"/>
      <c r="B9" s="37" t="s">
        <v>10</v>
      </c>
      <c r="C9" s="37"/>
      <c r="D9" s="37"/>
      <c r="E9" s="37"/>
      <c r="F9" s="37"/>
      <c r="G9" s="47"/>
    </row>
    <row r="10" spans="1:11" ht="30" customHeight="1">
      <c r="A10" s="40">
        <v>2</v>
      </c>
      <c r="B10" s="131" t="s">
        <v>11</v>
      </c>
      <c r="C10" s="132"/>
      <c r="D10" s="132"/>
      <c r="E10" s="132"/>
      <c r="F10" s="132"/>
      <c r="G10" s="133"/>
      <c r="H10" s="63" t="s">
        <v>263</v>
      </c>
      <c r="I10" s="71">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0.4</v>
      </c>
      <c r="J10" s="62" t="s">
        <v>121</v>
      </c>
      <c r="K10" s="61">
        <v>3</v>
      </c>
    </row>
    <row r="11" spans="1:11" ht="30" customHeight="1">
      <c r="A11" s="42"/>
      <c r="B11" s="34"/>
      <c r="C11" s="34" t="s">
        <v>12</v>
      </c>
      <c r="D11" s="34" t="s">
        <v>13</v>
      </c>
      <c r="E11" s="34" t="s">
        <v>14</v>
      </c>
      <c r="F11" s="34" t="s">
        <v>15</v>
      </c>
      <c r="G11" s="35" t="s">
        <v>16</v>
      </c>
    </row>
    <row r="12" spans="1:11" ht="15" customHeight="1">
      <c r="A12" s="42"/>
      <c r="B12" s="11" t="s">
        <v>17</v>
      </c>
      <c r="C12" s="9">
        <v>1</v>
      </c>
      <c r="D12" s="11">
        <v>1</v>
      </c>
      <c r="E12" s="9">
        <v>0</v>
      </c>
      <c r="F12" s="9">
        <v>1</v>
      </c>
      <c r="G12" s="36"/>
    </row>
    <row r="13" spans="1:11" ht="15" customHeight="1">
      <c r="A13" s="42"/>
      <c r="B13" s="11" t="s">
        <v>18</v>
      </c>
      <c r="C13" s="9">
        <v>0</v>
      </c>
      <c r="D13" s="11">
        <v>0</v>
      </c>
      <c r="E13" s="9">
        <v>0</v>
      </c>
      <c r="F13" s="9"/>
      <c r="G13" s="36"/>
    </row>
    <row r="14" spans="1:11" ht="27" customHeight="1">
      <c r="A14" s="42"/>
      <c r="B14" s="11" t="s">
        <v>19</v>
      </c>
      <c r="C14" s="9"/>
      <c r="D14" s="11"/>
      <c r="E14" s="9"/>
      <c r="F14" s="9"/>
      <c r="G14" s="36"/>
    </row>
    <row r="15" spans="1:11" ht="15" customHeight="1">
      <c r="A15" s="42"/>
      <c r="B15" s="11" t="s">
        <v>20</v>
      </c>
      <c r="C15" s="9">
        <v>0</v>
      </c>
      <c r="D15" s="11">
        <v>0</v>
      </c>
      <c r="E15" s="9">
        <v>0</v>
      </c>
      <c r="F15" s="9">
        <v>0</v>
      </c>
      <c r="G15" s="36"/>
    </row>
    <row r="16" spans="1:11" ht="15" customHeight="1">
      <c r="A16" s="42"/>
      <c r="B16" s="11" t="s">
        <v>21</v>
      </c>
      <c r="C16" s="9"/>
      <c r="D16" s="11"/>
      <c r="E16" s="9"/>
      <c r="F16" s="9"/>
      <c r="G16" s="36"/>
    </row>
    <row r="17" spans="1:11" ht="27" customHeight="1">
      <c r="A17" s="42"/>
      <c r="B17" s="11" t="s">
        <v>22</v>
      </c>
      <c r="C17" s="9">
        <v>0</v>
      </c>
      <c r="D17" s="11">
        <v>0</v>
      </c>
      <c r="E17" s="9">
        <v>0</v>
      </c>
      <c r="F17" s="9">
        <v>0</v>
      </c>
      <c r="G17" s="36"/>
    </row>
    <row r="18" spans="1:11" ht="15" customHeight="1" thickBot="1">
      <c r="A18" s="41"/>
      <c r="B18" s="37" t="s">
        <v>23</v>
      </c>
      <c r="C18" s="38">
        <v>1</v>
      </c>
      <c r="D18" s="37">
        <v>1</v>
      </c>
      <c r="E18" s="38">
        <v>1</v>
      </c>
      <c r="F18" s="38">
        <v>1</v>
      </c>
      <c r="G18" s="39"/>
      <c r="H18" s="63" t="s">
        <v>119</v>
      </c>
      <c r="I18" s="61">
        <f>SUM(C12:G18)*'Point distribution and weighing'!I17</f>
        <v>1</v>
      </c>
      <c r="J18" s="62" t="s">
        <v>122</v>
      </c>
      <c r="K18" s="61">
        <v>5</v>
      </c>
    </row>
    <row r="19" spans="1:11" ht="27" customHeight="1">
      <c r="A19" s="48">
        <v>3</v>
      </c>
      <c r="B19" s="126" t="s">
        <v>24</v>
      </c>
      <c r="C19" s="127"/>
      <c r="D19" s="127"/>
      <c r="E19" s="127"/>
      <c r="F19" s="127"/>
      <c r="G19" s="128"/>
    </row>
    <row r="20" spans="1:11">
      <c r="A20" s="42"/>
      <c r="B20" s="1" t="s">
        <v>25</v>
      </c>
      <c r="C20" s="2"/>
      <c r="D20" s="2">
        <f>IF(C20=1, E20,)</f>
        <v>0</v>
      </c>
      <c r="E20" s="24">
        <f>'Point distribution and weighing'!E20</f>
        <v>0</v>
      </c>
      <c r="F20" s="24">
        <f>'Point distribution and weighing'!F20</f>
        <v>0</v>
      </c>
      <c r="G20" s="24">
        <f>'Point distribution and weighing'!G20</f>
        <v>4</v>
      </c>
    </row>
    <row r="21" spans="1:11">
      <c r="A21" s="42"/>
      <c r="B21" s="1" t="s">
        <v>26</v>
      </c>
      <c r="C21" s="2"/>
      <c r="D21" s="2">
        <f t="shared" ref="D21:D24" si="0">IF(C21=1, E21,)</f>
        <v>0</v>
      </c>
      <c r="E21" s="24">
        <f>'Point distribution and weighing'!E21</f>
        <v>1</v>
      </c>
      <c r="F21" s="24">
        <f>'Point distribution and weighing'!F21</f>
        <v>0</v>
      </c>
      <c r="G21" s="24">
        <f>'Point distribution and weighing'!G21</f>
        <v>0</v>
      </c>
    </row>
    <row r="22" spans="1:11">
      <c r="A22" s="42"/>
      <c r="B22" s="1" t="s">
        <v>27</v>
      </c>
      <c r="C22" s="2"/>
      <c r="D22" s="2">
        <f t="shared" si="0"/>
        <v>0</v>
      </c>
      <c r="E22" s="24">
        <f>'Point distribution and weighing'!E22</f>
        <v>2</v>
      </c>
      <c r="F22" s="24">
        <f>'Point distribution and weighing'!F22</f>
        <v>0</v>
      </c>
      <c r="G22" s="24">
        <f>'Point distribution and weighing'!G22</f>
        <v>0</v>
      </c>
    </row>
    <row r="23" spans="1:11">
      <c r="A23" s="42"/>
      <c r="B23" s="1" t="s">
        <v>28</v>
      </c>
      <c r="C23" s="2"/>
      <c r="D23" s="2">
        <f t="shared" si="0"/>
        <v>0</v>
      </c>
      <c r="E23" s="24">
        <f>'Point distribution and weighing'!E23</f>
        <v>4</v>
      </c>
      <c r="F23" s="24">
        <f>'Point distribution and weighing'!F23</f>
        <v>0</v>
      </c>
      <c r="G23" s="24">
        <f>'Point distribution and weighing'!G23</f>
        <v>0</v>
      </c>
    </row>
    <row r="24" spans="1:11">
      <c r="A24" s="42"/>
      <c r="B24" s="1" t="s">
        <v>29</v>
      </c>
      <c r="C24" s="2">
        <v>1</v>
      </c>
      <c r="D24" s="2">
        <f t="shared" si="0"/>
        <v>2</v>
      </c>
      <c r="E24" s="24">
        <f>'Point distribution and weighing'!E24</f>
        <v>2</v>
      </c>
      <c r="F24" s="24">
        <f>'Point distribution and weighing'!F24</f>
        <v>0</v>
      </c>
      <c r="G24" s="24">
        <f>'Point distribution and weighing'!G24</f>
        <v>0</v>
      </c>
    </row>
    <row r="25" spans="1:11" ht="15" customHeight="1" thickBot="1">
      <c r="A25" s="41"/>
      <c r="B25" s="50" t="s">
        <v>60</v>
      </c>
      <c r="C25" s="51"/>
      <c r="D25" s="86" t="s">
        <v>90</v>
      </c>
      <c r="E25" s="86"/>
      <c r="F25" s="86"/>
      <c r="G25" s="87"/>
    </row>
    <row r="26" spans="1:11" ht="27" customHeight="1">
      <c r="A26" s="48">
        <v>4</v>
      </c>
      <c r="B26" s="88" t="s">
        <v>30</v>
      </c>
      <c r="C26" s="89"/>
      <c r="D26" s="89"/>
      <c r="E26" s="89"/>
      <c r="F26" s="89"/>
      <c r="G26" s="134"/>
    </row>
    <row r="27" spans="1:11">
      <c r="B27" s="1" t="s">
        <v>25</v>
      </c>
      <c r="C27" s="2"/>
      <c r="D27" s="2">
        <f t="shared" ref="D27:D31" si="1">IF(C27=1, E27,)</f>
        <v>0</v>
      </c>
      <c r="E27" s="24">
        <f>'Point distribution and weighing'!E27</f>
        <v>0</v>
      </c>
      <c r="F27" s="24">
        <f>'Point distribution and weighing'!F27</f>
        <v>0</v>
      </c>
      <c r="G27" s="24">
        <f>'Point distribution and weighing'!G27</f>
        <v>4</v>
      </c>
    </row>
    <row r="28" spans="1:11">
      <c r="B28" s="1" t="s">
        <v>26</v>
      </c>
      <c r="C28" s="2"/>
      <c r="D28" s="2">
        <f t="shared" si="1"/>
        <v>0</v>
      </c>
      <c r="E28" s="24">
        <f>'Point distribution and weighing'!E28</f>
        <v>1</v>
      </c>
      <c r="F28" s="24">
        <f>'Point distribution and weighing'!F28</f>
        <v>0</v>
      </c>
      <c r="G28" s="24">
        <f>'Point distribution and weighing'!G28</f>
        <v>0</v>
      </c>
    </row>
    <row r="29" spans="1:11">
      <c r="B29" s="1" t="s">
        <v>27</v>
      </c>
      <c r="C29" s="2"/>
      <c r="D29" s="2">
        <f t="shared" si="1"/>
        <v>0</v>
      </c>
      <c r="E29" s="24">
        <f>'Point distribution and weighing'!E29</f>
        <v>2</v>
      </c>
      <c r="F29" s="24">
        <f>'Point distribution and weighing'!F29</f>
        <v>0</v>
      </c>
      <c r="G29" s="24">
        <f>'Point distribution and weighing'!G29</f>
        <v>0</v>
      </c>
    </row>
    <row r="30" spans="1:11">
      <c r="B30" s="1" t="s">
        <v>28</v>
      </c>
      <c r="C30" s="2"/>
      <c r="D30" s="2">
        <f t="shared" si="1"/>
        <v>0</v>
      </c>
      <c r="E30" s="24">
        <f>'Point distribution and weighing'!E30</f>
        <v>4</v>
      </c>
      <c r="F30" s="24">
        <f>'Point distribution and weighing'!F30</f>
        <v>0</v>
      </c>
      <c r="G30" s="24">
        <f>'Point distribution and weighing'!G30</f>
        <v>0</v>
      </c>
    </row>
    <row r="31" spans="1:11">
      <c r="B31" s="4" t="s">
        <v>29</v>
      </c>
      <c r="C31" s="5">
        <v>1</v>
      </c>
      <c r="D31" s="2">
        <f t="shared" si="1"/>
        <v>2</v>
      </c>
      <c r="E31" s="24">
        <v>2</v>
      </c>
      <c r="F31" s="24">
        <f>'Point distribution and weighing'!F31</f>
        <v>0</v>
      </c>
      <c r="G31" s="24">
        <f>'Point distribution and weighing'!G31</f>
        <v>0</v>
      </c>
    </row>
    <row r="32" spans="1:11" ht="15" customHeight="1" thickBot="1">
      <c r="B32" s="6" t="s">
        <v>59</v>
      </c>
      <c r="C32" s="52"/>
      <c r="D32" s="100" t="s">
        <v>90</v>
      </c>
      <c r="E32" s="101"/>
      <c r="F32" s="101"/>
      <c r="G32" s="102"/>
    </row>
    <row r="33" spans="1:7">
      <c r="A33" s="40">
        <v>5</v>
      </c>
      <c r="B33" s="108" t="s">
        <v>31</v>
      </c>
      <c r="C33" s="108"/>
      <c r="D33" s="108"/>
      <c r="E33" s="108"/>
      <c r="F33" s="108"/>
      <c r="G33" s="109"/>
    </row>
    <row r="34" spans="1:7" ht="40" customHeight="1">
      <c r="A34" s="42"/>
      <c r="B34" s="20" t="s">
        <v>32</v>
      </c>
      <c r="C34" s="17"/>
      <c r="D34" s="2">
        <f t="shared" ref="D34:D36" si="2">IF(C34=1, E34,)</f>
        <v>0</v>
      </c>
      <c r="E34" s="24">
        <f>'Point distribution and weighing'!E34</f>
        <v>3</v>
      </c>
      <c r="F34" s="24">
        <f>'Point distribution and weighing'!F34</f>
        <v>0</v>
      </c>
      <c r="G34" s="24">
        <f>'Point distribution and weighing'!G34</f>
        <v>3</v>
      </c>
    </row>
    <row r="35" spans="1:7" ht="27" customHeight="1">
      <c r="A35" s="42"/>
      <c r="B35" s="3" t="s">
        <v>33</v>
      </c>
      <c r="C35" s="2"/>
      <c r="D35" s="2">
        <f t="shared" si="2"/>
        <v>0</v>
      </c>
      <c r="E35" s="24">
        <f>'Point distribution and weighing'!E35</f>
        <v>1</v>
      </c>
      <c r="F35" s="24">
        <f>'Point distribution and weighing'!F35</f>
        <v>0</v>
      </c>
      <c r="G35" s="24">
        <f>'Point distribution and weighing'!G35</f>
        <v>0</v>
      </c>
    </row>
    <row r="36" spans="1:7" ht="15" customHeight="1">
      <c r="A36" s="42"/>
      <c r="B36" s="6" t="s">
        <v>34</v>
      </c>
      <c r="C36" s="5">
        <v>1</v>
      </c>
      <c r="D36" s="2">
        <f t="shared" si="2"/>
        <v>0</v>
      </c>
      <c r="E36" s="24">
        <f>'Point distribution and weighing'!E36</f>
        <v>0</v>
      </c>
      <c r="F36" s="24">
        <f>'Point distribution and weighing'!F36</f>
        <v>0</v>
      </c>
      <c r="G36" s="24">
        <f>'Point distribution and weighing'!G36</f>
        <v>0</v>
      </c>
    </row>
    <row r="37" spans="1:7" ht="15" customHeight="1" thickBot="1">
      <c r="A37" s="41"/>
      <c r="B37" s="50" t="s">
        <v>40</v>
      </c>
      <c r="C37" s="51"/>
      <c r="D37" s="105"/>
      <c r="E37" s="106"/>
      <c r="F37" s="106"/>
      <c r="G37" s="107"/>
    </row>
    <row r="38" spans="1:7">
      <c r="A38" s="40">
        <v>6</v>
      </c>
      <c r="B38" s="108" t="s">
        <v>35</v>
      </c>
      <c r="C38" s="108"/>
      <c r="D38" s="108"/>
      <c r="E38" s="108"/>
      <c r="F38" s="108"/>
      <c r="G38" s="109"/>
    </row>
    <row r="39" spans="1:7" ht="40" customHeight="1">
      <c r="A39" s="42"/>
      <c r="B39" s="20" t="s">
        <v>36</v>
      </c>
      <c r="C39" s="17"/>
      <c r="D39" s="2">
        <f t="shared" ref="D39:D41" si="3">IF(C39=1, E39,)</f>
        <v>0</v>
      </c>
      <c r="E39" s="24">
        <f>'Point distribution and weighing'!E39</f>
        <v>3</v>
      </c>
      <c r="F39" s="24">
        <f>'Point distribution and weighing'!F39</f>
        <v>0</v>
      </c>
      <c r="G39" s="24">
        <f>'Point distribution and weighing'!G39</f>
        <v>3</v>
      </c>
    </row>
    <row r="40" spans="1:7" ht="27" customHeight="1">
      <c r="A40" s="42"/>
      <c r="B40" s="3" t="s">
        <v>37</v>
      </c>
      <c r="C40" s="2">
        <v>1</v>
      </c>
      <c r="D40" s="2">
        <f t="shared" si="3"/>
        <v>1</v>
      </c>
      <c r="E40" s="24">
        <f>'Point distribution and weighing'!E40</f>
        <v>1</v>
      </c>
      <c r="F40" s="24">
        <f>'Point distribution and weighing'!F40</f>
        <v>0</v>
      </c>
      <c r="G40" s="24">
        <f>'Point distribution and weighing'!G40</f>
        <v>0</v>
      </c>
    </row>
    <row r="41" spans="1:7" ht="15" customHeight="1">
      <c r="A41" s="42"/>
      <c r="B41" s="6" t="s">
        <v>38</v>
      </c>
      <c r="C41" s="5"/>
      <c r="D41" s="2">
        <f t="shared" si="3"/>
        <v>0</v>
      </c>
      <c r="E41" s="24">
        <f>'Point distribution and weighing'!E41</f>
        <v>0</v>
      </c>
      <c r="F41" s="24">
        <f>'Point distribution and weighing'!F41</f>
        <v>0</v>
      </c>
      <c r="G41" s="24">
        <f>'Point distribution and weighing'!G41</f>
        <v>0</v>
      </c>
    </row>
    <row r="42" spans="1:7" ht="15" customHeight="1" thickBot="1">
      <c r="A42" s="41"/>
      <c r="B42" s="50" t="s">
        <v>39</v>
      </c>
      <c r="C42" s="51"/>
      <c r="D42" s="86"/>
      <c r="E42" s="86"/>
      <c r="F42" s="86"/>
      <c r="G42" s="87"/>
    </row>
    <row r="43" spans="1:7" ht="27" customHeight="1">
      <c r="A43" s="40">
        <v>7</v>
      </c>
      <c r="B43" s="126" t="s">
        <v>41</v>
      </c>
      <c r="C43" s="127"/>
      <c r="D43" s="127"/>
      <c r="E43" s="127"/>
      <c r="F43" s="127"/>
      <c r="G43" s="128"/>
    </row>
    <row r="44" spans="1:7" ht="27" customHeight="1">
      <c r="A44" s="42"/>
      <c r="B44" s="19" t="s">
        <v>42</v>
      </c>
      <c r="C44" s="17"/>
      <c r="D44" s="2">
        <f t="shared" ref="D44:D46" si="4">IF(C44=1, E44,)</f>
        <v>0</v>
      </c>
      <c r="E44" s="24">
        <f>'Point distribution and weighing'!E44</f>
        <v>3</v>
      </c>
      <c r="F44" s="24">
        <f>'Point distribution and weighing'!F44</f>
        <v>0</v>
      </c>
      <c r="G44" s="24">
        <f>'Point distribution and weighing'!G44</f>
        <v>3</v>
      </c>
    </row>
    <row r="45" spans="1:7" ht="27" customHeight="1">
      <c r="A45" s="42"/>
      <c r="B45" s="7" t="s">
        <v>43</v>
      </c>
      <c r="C45" s="2"/>
      <c r="D45" s="2">
        <f t="shared" si="4"/>
        <v>0</v>
      </c>
      <c r="E45" s="24">
        <f>'Point distribution and weighing'!E45</f>
        <v>1</v>
      </c>
      <c r="F45" s="24">
        <f>'Point distribution and weighing'!F45</f>
        <v>0</v>
      </c>
      <c r="G45" s="24">
        <f>'Point distribution and weighing'!G45</f>
        <v>0</v>
      </c>
    </row>
    <row r="46" spans="1:7" ht="15" customHeight="1">
      <c r="A46" s="42"/>
      <c r="B46" s="8" t="s">
        <v>44</v>
      </c>
      <c r="C46" s="5"/>
      <c r="D46" s="2">
        <f t="shared" si="4"/>
        <v>0</v>
      </c>
      <c r="E46" s="24">
        <f>'Point distribution and weighing'!E46</f>
        <v>0</v>
      </c>
      <c r="F46" s="24">
        <f>'Point distribution and weighing'!F46</f>
        <v>0</v>
      </c>
      <c r="G46" s="24">
        <f>'Point distribution and weighing'!G46</f>
        <v>0</v>
      </c>
    </row>
    <row r="47" spans="1:7" ht="15" customHeight="1" thickBot="1">
      <c r="A47" s="41"/>
      <c r="B47" s="50" t="s">
        <v>45</v>
      </c>
      <c r="C47" s="51"/>
      <c r="D47" s="86"/>
      <c r="E47" s="86"/>
      <c r="F47" s="86"/>
      <c r="G47" s="87"/>
    </row>
    <row r="48" spans="1:7" ht="27.75" customHeight="1">
      <c r="A48" s="40">
        <v>8</v>
      </c>
      <c r="B48" s="127" t="s">
        <v>46</v>
      </c>
      <c r="C48" s="127"/>
      <c r="D48" s="127"/>
      <c r="E48" s="127"/>
      <c r="F48" s="127"/>
      <c r="G48" s="128"/>
    </row>
    <row r="49" spans="1:7" ht="15" customHeight="1">
      <c r="A49" s="42"/>
      <c r="B49" s="19" t="s">
        <v>47</v>
      </c>
      <c r="C49" s="17"/>
      <c r="D49" s="2">
        <f t="shared" ref="D49:D51" si="5">IF(C49=1, E49,)</f>
        <v>0</v>
      </c>
      <c r="E49" s="24">
        <f>'Point distribution and weighing'!E49</f>
        <v>3</v>
      </c>
      <c r="F49" s="24">
        <f>'Point distribution and weighing'!F49</f>
        <v>0</v>
      </c>
      <c r="G49" s="24">
        <f>'Point distribution and weighing'!G49</f>
        <v>3</v>
      </c>
    </row>
    <row r="50" spans="1:7" ht="15" customHeight="1">
      <c r="A50" s="42"/>
      <c r="B50" s="7" t="s">
        <v>48</v>
      </c>
      <c r="C50" s="2"/>
      <c r="D50" s="2">
        <f t="shared" si="5"/>
        <v>0</v>
      </c>
      <c r="E50" s="24">
        <f>'Point distribution and weighing'!E50</f>
        <v>1</v>
      </c>
      <c r="F50" s="24">
        <f>'Point distribution and weighing'!F50</f>
        <v>0</v>
      </c>
      <c r="G50" s="24">
        <f>'Point distribution and weighing'!G50</f>
        <v>0</v>
      </c>
    </row>
    <row r="51" spans="1:7" ht="15" customHeight="1">
      <c r="A51" s="42"/>
      <c r="B51" s="8" t="s">
        <v>49</v>
      </c>
      <c r="C51" s="5"/>
      <c r="D51" s="2">
        <f t="shared" si="5"/>
        <v>0</v>
      </c>
      <c r="E51" s="24">
        <f>'Point distribution and weighing'!E51</f>
        <v>0</v>
      </c>
      <c r="F51" s="24">
        <f>'Point distribution and weighing'!F51</f>
        <v>0</v>
      </c>
      <c r="G51" s="24">
        <f>'Point distribution and weighing'!G51</f>
        <v>0</v>
      </c>
    </row>
    <row r="52" spans="1:7" ht="15" customHeight="1" thickBot="1">
      <c r="A52" s="41"/>
      <c r="B52" s="50" t="s">
        <v>45</v>
      </c>
      <c r="C52" s="51"/>
      <c r="D52" s="105"/>
      <c r="E52" s="106"/>
      <c r="F52" s="106"/>
      <c r="G52" s="107"/>
    </row>
    <row r="53" spans="1:7" ht="27" customHeight="1">
      <c r="A53" s="40">
        <v>9</v>
      </c>
      <c r="B53" s="126" t="s">
        <v>50</v>
      </c>
      <c r="C53" s="127"/>
      <c r="D53" s="127"/>
      <c r="E53" s="127"/>
      <c r="F53" s="127"/>
      <c r="G53" s="128"/>
    </row>
    <row r="54" spans="1:7" ht="15" customHeight="1">
      <c r="A54" s="42"/>
      <c r="B54" s="19" t="s">
        <v>51</v>
      </c>
      <c r="C54" s="17">
        <v>1</v>
      </c>
      <c r="D54" s="2">
        <f t="shared" ref="D54:D56" si="6">IF(C54=1, E54,)</f>
        <v>3</v>
      </c>
      <c r="E54" s="24">
        <f>'Point distribution and weighing'!E54</f>
        <v>3</v>
      </c>
      <c r="F54" s="24">
        <f>'Point distribution and weighing'!F54</f>
        <v>0</v>
      </c>
      <c r="G54" s="24">
        <f>'Point distribution and weighing'!G54</f>
        <v>3</v>
      </c>
    </row>
    <row r="55" spans="1:7" ht="15" customHeight="1">
      <c r="A55" s="42"/>
      <c r="B55" s="7" t="s">
        <v>52</v>
      </c>
      <c r="C55" s="2"/>
      <c r="D55" s="2">
        <f t="shared" si="6"/>
        <v>0</v>
      </c>
      <c r="E55" s="24">
        <f>'Point distribution and weighing'!E55</f>
        <v>1</v>
      </c>
      <c r="F55" s="24">
        <f>'Point distribution and weighing'!F55</f>
        <v>0</v>
      </c>
      <c r="G55" s="24">
        <f>'Point distribution and weighing'!G55</f>
        <v>0</v>
      </c>
    </row>
    <row r="56" spans="1:7" ht="15" customHeight="1">
      <c r="A56" s="42"/>
      <c r="B56" s="8" t="s">
        <v>53</v>
      </c>
      <c r="C56" s="5"/>
      <c r="D56" s="2">
        <f t="shared" si="6"/>
        <v>0</v>
      </c>
      <c r="E56" s="24">
        <f>'Point distribution and weighing'!E56</f>
        <v>0</v>
      </c>
      <c r="F56" s="24">
        <f>'Point distribution and weighing'!F56</f>
        <v>0</v>
      </c>
      <c r="G56" s="24">
        <f>'Point distribution and weighing'!G56</f>
        <v>0</v>
      </c>
    </row>
    <row r="57" spans="1:7" ht="15" customHeight="1" thickBot="1">
      <c r="A57" s="41"/>
      <c r="B57" s="50" t="s">
        <v>54</v>
      </c>
      <c r="C57" s="51"/>
      <c r="D57" s="105"/>
      <c r="E57" s="106"/>
      <c r="F57" s="106"/>
      <c r="G57" s="107"/>
    </row>
    <row r="58" spans="1:7" ht="27" customHeight="1">
      <c r="A58" s="40">
        <v>10</v>
      </c>
      <c r="B58" s="129" t="s">
        <v>55</v>
      </c>
      <c r="C58" s="129"/>
      <c r="D58" s="129"/>
      <c r="E58" s="129"/>
      <c r="F58" s="129"/>
      <c r="G58" s="130"/>
    </row>
    <row r="59" spans="1:7">
      <c r="A59" s="42"/>
      <c r="B59" s="18" t="s">
        <v>57</v>
      </c>
      <c r="C59" s="18"/>
      <c r="D59" s="2">
        <f t="shared" ref="D59:D60" si="7">IF(C59=1, E59,)</f>
        <v>0</v>
      </c>
      <c r="E59" s="24">
        <f>'Point distribution and weighing'!E59</f>
        <v>3</v>
      </c>
      <c r="F59" s="24">
        <f>'Point distribution and weighing'!F59</f>
        <v>0</v>
      </c>
      <c r="G59" s="24">
        <f>'Point distribution and weighing'!G59</f>
        <v>3</v>
      </c>
    </row>
    <row r="60" spans="1:7">
      <c r="A60" s="42"/>
      <c r="B60" s="10" t="s">
        <v>58</v>
      </c>
      <c r="C60" s="2"/>
      <c r="D60" s="2">
        <f t="shared" si="7"/>
        <v>0</v>
      </c>
      <c r="E60" s="24">
        <f>'Point distribution and weighing'!E60</f>
        <v>0</v>
      </c>
      <c r="F60" s="24">
        <f>'Point distribution and weighing'!F60</f>
        <v>0</v>
      </c>
      <c r="G60" s="24">
        <f>'Point distribution and weighing'!G60</f>
        <v>0</v>
      </c>
    </row>
    <row r="61" spans="1:7" ht="27" customHeight="1" thickBot="1">
      <c r="A61" s="41"/>
      <c r="B61" s="37" t="s">
        <v>56</v>
      </c>
      <c r="C61" s="86"/>
      <c r="D61" s="86"/>
      <c r="E61" s="86"/>
      <c r="F61" s="86"/>
      <c r="G61" s="87"/>
    </row>
    <row r="62" spans="1:7" ht="15" thickBot="1">
      <c r="A62" s="40">
        <v>11</v>
      </c>
      <c r="B62" s="113" t="s">
        <v>61</v>
      </c>
      <c r="C62" s="113"/>
      <c r="D62" s="114"/>
      <c r="E62" s="114"/>
      <c r="F62" s="114"/>
      <c r="G62" s="115"/>
    </row>
    <row r="63" spans="1:7">
      <c r="B63" s="16" t="s">
        <v>25</v>
      </c>
      <c r="C63" s="17"/>
      <c r="D63" s="2">
        <f t="shared" ref="D63:D66" si="8">IF(C63=1, E63,)</f>
        <v>0</v>
      </c>
      <c r="E63" s="24">
        <f>'Point distribution and weighing'!E63</f>
        <v>0</v>
      </c>
      <c r="F63" s="24">
        <f>'Point distribution and weighing'!F63</f>
        <v>0</v>
      </c>
      <c r="G63" s="24">
        <f>'Point distribution and weighing'!G63</f>
        <v>0</v>
      </c>
    </row>
    <row r="64" spans="1:7">
      <c r="B64" s="12" t="s">
        <v>26</v>
      </c>
      <c r="C64" s="2"/>
      <c r="D64" s="2">
        <f t="shared" si="8"/>
        <v>0</v>
      </c>
      <c r="E64" s="24">
        <f>'Point distribution and weighing'!E64</f>
        <v>1</v>
      </c>
      <c r="F64" s="24">
        <f>'Point distribution and weighing'!F64</f>
        <v>0</v>
      </c>
      <c r="G64" s="24">
        <f>'Point distribution and weighing'!G64</f>
        <v>0</v>
      </c>
    </row>
    <row r="65" spans="1:7">
      <c r="B65" s="12" t="s">
        <v>27</v>
      </c>
      <c r="C65" s="2"/>
      <c r="D65" s="2">
        <f t="shared" si="8"/>
        <v>0</v>
      </c>
      <c r="E65" s="24">
        <f>'Point distribution and weighing'!E65</f>
        <v>2</v>
      </c>
      <c r="F65" s="24">
        <f>'Point distribution and weighing'!F65</f>
        <v>0</v>
      </c>
      <c r="G65" s="24">
        <f>'Point distribution and weighing'!G65</f>
        <v>0</v>
      </c>
    </row>
    <row r="66" spans="1:7">
      <c r="B66" s="13" t="s">
        <v>62</v>
      </c>
      <c r="C66" s="5">
        <v>1</v>
      </c>
      <c r="D66" s="2">
        <f t="shared" si="8"/>
        <v>3</v>
      </c>
      <c r="E66" s="24">
        <f>'Point distribution and weighing'!E66</f>
        <v>3</v>
      </c>
      <c r="F66" s="24">
        <f>'Point distribution and weighing'!F66</f>
        <v>0</v>
      </c>
      <c r="G66" s="24">
        <f>'Point distribution and weighing'!G66</f>
        <v>3</v>
      </c>
    </row>
    <row r="67" spans="1:7" ht="15" customHeight="1" thickBot="1">
      <c r="B67" s="3" t="s">
        <v>54</v>
      </c>
      <c r="C67" s="25"/>
      <c r="D67" s="116"/>
      <c r="E67" s="117"/>
      <c r="F67" s="117"/>
      <c r="G67" s="118"/>
    </row>
    <row r="68" spans="1:7">
      <c r="A68" s="40">
        <v>12</v>
      </c>
      <c r="B68" s="119" t="s">
        <v>68</v>
      </c>
      <c r="C68" s="108"/>
      <c r="D68" s="108"/>
      <c r="E68" s="108"/>
      <c r="F68" s="108"/>
      <c r="G68" s="109"/>
    </row>
    <row r="69" spans="1:7">
      <c r="A69" s="42"/>
      <c r="B69" s="22" t="s">
        <v>63</v>
      </c>
      <c r="C69" s="17">
        <v>1</v>
      </c>
      <c r="D69" s="17" t="s">
        <v>261</v>
      </c>
      <c r="E69" s="70"/>
      <c r="F69" s="17"/>
      <c r="G69" s="53"/>
    </row>
    <row r="70" spans="1:7">
      <c r="A70" s="42"/>
      <c r="B70" s="14" t="s">
        <v>64</v>
      </c>
      <c r="C70" s="2"/>
      <c r="D70" s="2">
        <f t="shared" ref="D70:D72" si="9">IF(C70=1, E70,)</f>
        <v>0</v>
      </c>
      <c r="E70" s="24">
        <f>'Point distribution and weighing'!E70</f>
        <v>0</v>
      </c>
      <c r="F70" s="24">
        <f>'Point distribution and weighing'!F70</f>
        <v>0</v>
      </c>
      <c r="G70" s="24">
        <f>'Point distribution and weighing'!G70</f>
        <v>0</v>
      </c>
    </row>
    <row r="71" spans="1:7" ht="15" customHeight="1">
      <c r="A71" s="42"/>
      <c r="B71" s="11" t="s">
        <v>65</v>
      </c>
      <c r="C71" s="2"/>
      <c r="D71" s="2">
        <f t="shared" si="9"/>
        <v>0</v>
      </c>
      <c r="E71" s="24">
        <f>'Point distribution and weighing'!E71</f>
        <v>0</v>
      </c>
      <c r="F71" s="24">
        <f>'Point distribution and weighing'!F71</f>
        <v>0</v>
      </c>
      <c r="G71" s="24">
        <f>'Point distribution and weighing'!G71</f>
        <v>0</v>
      </c>
    </row>
    <row r="72" spans="1:7" ht="15" customHeight="1">
      <c r="A72" s="42"/>
      <c r="B72" s="11" t="s">
        <v>66</v>
      </c>
      <c r="C72" s="2">
        <v>1</v>
      </c>
      <c r="D72" s="2">
        <f t="shared" si="9"/>
        <v>4</v>
      </c>
      <c r="E72" s="24">
        <f>'Point distribution and weighing'!E72</f>
        <v>4</v>
      </c>
      <c r="F72" s="24">
        <f>'Point distribution and weighing'!F72</f>
        <v>0</v>
      </c>
      <c r="G72" s="24">
        <f>'Point distribution and weighing'!G72</f>
        <v>4</v>
      </c>
    </row>
    <row r="73" spans="1:7" ht="15" customHeight="1">
      <c r="A73" s="42"/>
      <c r="B73" s="11" t="s">
        <v>67</v>
      </c>
      <c r="C73" s="2"/>
      <c r="D73" s="2">
        <f>IF(AND(C73=1, C72=0), E73,)</f>
        <v>0</v>
      </c>
      <c r="E73" s="24">
        <f>'Point distribution and weighing'!E73</f>
        <v>2</v>
      </c>
      <c r="F73" s="24">
        <f>'Point distribution and weighing'!F73</f>
        <v>0</v>
      </c>
      <c r="G73" s="24">
        <f>'Point distribution and weighing'!G73</f>
        <v>0</v>
      </c>
    </row>
    <row r="74" spans="1:7" ht="15" customHeight="1">
      <c r="A74" s="42"/>
      <c r="B74" s="15" t="s">
        <v>69</v>
      </c>
      <c r="C74" s="5"/>
      <c r="D74" s="2">
        <f>IF(AND(C74=1, C73=0, C72=0), E74,)</f>
        <v>0</v>
      </c>
      <c r="E74" s="24">
        <f>'Point distribution and weighing'!E74</f>
        <v>1</v>
      </c>
      <c r="F74" s="24">
        <f>'Point distribution and weighing'!F74</f>
        <v>0</v>
      </c>
      <c r="G74" s="24">
        <f>'Point distribution and weighing'!G74</f>
        <v>0</v>
      </c>
    </row>
    <row r="75" spans="1:7" ht="15" customHeight="1" thickBot="1">
      <c r="A75" s="41"/>
      <c r="B75" s="37" t="s">
        <v>54</v>
      </c>
      <c r="C75" s="51"/>
      <c r="D75" s="105"/>
      <c r="E75" s="106"/>
      <c r="F75" s="106"/>
      <c r="G75" s="107"/>
    </row>
    <row r="76" spans="1:7" ht="30" customHeight="1">
      <c r="A76" s="40">
        <v>13</v>
      </c>
      <c r="B76" s="124" t="s">
        <v>70</v>
      </c>
      <c r="C76" s="124"/>
      <c r="D76" s="124"/>
      <c r="E76" s="124"/>
      <c r="F76" s="124"/>
      <c r="G76" s="125"/>
    </row>
    <row r="77" spans="1:7" ht="15" customHeight="1">
      <c r="A77" s="42"/>
      <c r="B77" s="11" t="s">
        <v>71</v>
      </c>
      <c r="C77" s="2"/>
      <c r="D77" s="2">
        <f t="shared" ref="D77:D80" si="10">IF(C77=1, E77,)</f>
        <v>0</v>
      </c>
      <c r="E77" s="24">
        <f>'Point distribution and weighing'!E77</f>
        <v>3</v>
      </c>
      <c r="F77" s="24">
        <f>'Point distribution and weighing'!F77</f>
        <v>0</v>
      </c>
      <c r="G77" s="24">
        <f>'Point distribution and weighing'!G77</f>
        <v>3</v>
      </c>
    </row>
    <row r="78" spans="1:7" ht="30" customHeight="1">
      <c r="A78" s="42"/>
      <c r="B78" s="11" t="s">
        <v>72</v>
      </c>
      <c r="C78" s="2"/>
      <c r="D78" s="2">
        <f t="shared" si="10"/>
        <v>0</v>
      </c>
      <c r="E78" s="24">
        <f>'Point distribution and weighing'!E78</f>
        <v>2</v>
      </c>
      <c r="F78" s="24">
        <f>'Point distribution and weighing'!F78</f>
        <v>0</v>
      </c>
      <c r="G78" s="24">
        <f>'Point distribution and weighing'!G78</f>
        <v>0</v>
      </c>
    </row>
    <row r="79" spans="1:7" ht="15" customHeight="1">
      <c r="A79" s="42"/>
      <c r="B79" s="11" t="s">
        <v>73</v>
      </c>
      <c r="C79" s="2"/>
      <c r="D79" s="2">
        <f t="shared" si="10"/>
        <v>0</v>
      </c>
      <c r="E79" s="24">
        <f>'Point distribution and weighing'!E79</f>
        <v>1</v>
      </c>
      <c r="F79" s="24">
        <f>'Point distribution and weighing'!F79</f>
        <v>0</v>
      </c>
      <c r="G79" s="24">
        <f>'Point distribution and weighing'!G79</f>
        <v>0</v>
      </c>
    </row>
    <row r="80" spans="1:7" ht="15" customHeight="1">
      <c r="A80" s="42"/>
      <c r="B80" s="15" t="s">
        <v>74</v>
      </c>
      <c r="C80" s="5"/>
      <c r="D80" s="2">
        <f t="shared" si="10"/>
        <v>0</v>
      </c>
      <c r="E80" s="24">
        <f>'Point distribution and weighing'!E80</f>
        <v>0</v>
      </c>
      <c r="F80" s="24">
        <f>'Point distribution and weighing'!F80</f>
        <v>0</v>
      </c>
      <c r="G80" s="24">
        <f>'Point distribution and weighing'!G80</f>
        <v>0</v>
      </c>
    </row>
    <row r="81" spans="1:7" ht="15" customHeight="1" thickBot="1">
      <c r="A81" s="41"/>
      <c r="B81" s="37" t="s">
        <v>54</v>
      </c>
      <c r="C81" s="51"/>
      <c r="D81" s="105"/>
      <c r="E81" s="106"/>
      <c r="F81" s="106"/>
      <c r="G81" s="107"/>
    </row>
    <row r="82" spans="1:7">
      <c r="A82" s="40">
        <v>14</v>
      </c>
      <c r="B82" s="122" t="s">
        <v>75</v>
      </c>
      <c r="C82" s="122"/>
      <c r="D82" s="122"/>
      <c r="E82" s="122"/>
      <c r="F82" s="122"/>
      <c r="G82" s="123"/>
    </row>
    <row r="83" spans="1:7" ht="15" customHeight="1">
      <c r="A83" s="42"/>
      <c r="B83" s="3" t="s">
        <v>76</v>
      </c>
      <c r="C83" s="2">
        <v>1</v>
      </c>
      <c r="D83" s="2">
        <f t="shared" ref="D83:D86" si="11">IF(C83=1, E83,)</f>
        <v>3</v>
      </c>
      <c r="E83" s="24">
        <f>'Point distribution and weighing'!E83</f>
        <v>3</v>
      </c>
      <c r="F83" s="24">
        <f>'Point distribution and weighing'!F83</f>
        <v>0</v>
      </c>
      <c r="G83" s="24">
        <f>'Point distribution and weighing'!G83</f>
        <v>3</v>
      </c>
    </row>
    <row r="84" spans="1:7" ht="27" customHeight="1">
      <c r="A84" s="42"/>
      <c r="B84" s="3" t="s">
        <v>77</v>
      </c>
      <c r="C84" s="2"/>
      <c r="D84" s="2">
        <f t="shared" si="11"/>
        <v>0</v>
      </c>
      <c r="E84" s="24">
        <f>'Point distribution and weighing'!E84</f>
        <v>2</v>
      </c>
      <c r="F84" s="24">
        <f>'Point distribution and weighing'!F84</f>
        <v>0</v>
      </c>
      <c r="G84" s="24">
        <f>'Point distribution and weighing'!G84</f>
        <v>0</v>
      </c>
    </row>
    <row r="85" spans="1:7" ht="15" customHeight="1">
      <c r="A85" s="42"/>
      <c r="B85" s="3" t="s">
        <v>78</v>
      </c>
      <c r="C85" s="2"/>
      <c r="D85" s="2">
        <f t="shared" si="11"/>
        <v>0</v>
      </c>
      <c r="E85" s="24">
        <f>'Point distribution and weighing'!E85</f>
        <v>1</v>
      </c>
      <c r="F85" s="24">
        <f>'Point distribution and weighing'!F85</f>
        <v>0</v>
      </c>
      <c r="G85" s="24">
        <f>'Point distribution and weighing'!G85</f>
        <v>0</v>
      </c>
    </row>
    <row r="86" spans="1:7" ht="15" customHeight="1">
      <c r="A86" s="42"/>
      <c r="B86" s="6" t="s">
        <v>79</v>
      </c>
      <c r="C86" s="5"/>
      <c r="D86" s="2">
        <f t="shared" si="11"/>
        <v>0</v>
      </c>
      <c r="E86" s="24">
        <f>'Point distribution and weighing'!E86</f>
        <v>0</v>
      </c>
      <c r="F86" s="24">
        <f>'Point distribution and weighing'!F86</f>
        <v>0</v>
      </c>
      <c r="G86" s="24">
        <f>'Point distribution and weighing'!G86</f>
        <v>0</v>
      </c>
    </row>
    <row r="87" spans="1:7" ht="15" customHeight="1" thickBot="1">
      <c r="A87" s="41"/>
      <c r="B87" s="50" t="s">
        <v>80</v>
      </c>
      <c r="C87" s="51"/>
      <c r="D87" s="105"/>
      <c r="E87" s="106"/>
      <c r="F87" s="106"/>
      <c r="G87" s="107"/>
    </row>
    <row r="88" spans="1:7">
      <c r="A88" s="40">
        <v>15</v>
      </c>
      <c r="B88" s="119" t="s">
        <v>81</v>
      </c>
      <c r="C88" s="108"/>
      <c r="D88" s="108"/>
      <c r="E88" s="108"/>
      <c r="F88" s="108"/>
      <c r="G88" s="109"/>
    </row>
    <row r="89" spans="1:7" ht="27" customHeight="1">
      <c r="A89" s="42"/>
      <c r="B89" s="23" t="s">
        <v>82</v>
      </c>
      <c r="C89" s="17"/>
      <c r="D89" s="2">
        <f t="shared" ref="D89:D92" si="12">IF(C89=1, E89,)</f>
        <v>0</v>
      </c>
      <c r="E89" s="24">
        <f>'Point distribution and weighing'!E89</f>
        <v>3</v>
      </c>
      <c r="F89" s="24">
        <f>'Point distribution and weighing'!F89</f>
        <v>0</v>
      </c>
      <c r="G89" s="24">
        <f>'Point distribution and weighing'!G89</f>
        <v>3</v>
      </c>
    </row>
    <row r="90" spans="1:7" ht="27" customHeight="1">
      <c r="A90" s="42"/>
      <c r="B90" s="11" t="s">
        <v>83</v>
      </c>
      <c r="C90" s="2"/>
      <c r="D90" s="2">
        <f t="shared" si="12"/>
        <v>0</v>
      </c>
      <c r="E90" s="24">
        <f>'Point distribution and weighing'!E90</f>
        <v>2</v>
      </c>
      <c r="F90" s="24">
        <f>'Point distribution and weighing'!F90</f>
        <v>0</v>
      </c>
      <c r="G90" s="24">
        <f>'Point distribution and weighing'!G90</f>
        <v>0</v>
      </c>
    </row>
    <row r="91" spans="1:7" ht="27" customHeight="1">
      <c r="A91" s="42"/>
      <c r="B91" s="11" t="s">
        <v>84</v>
      </c>
      <c r="C91" s="2"/>
      <c r="D91" s="2">
        <f t="shared" si="12"/>
        <v>0</v>
      </c>
      <c r="E91" s="24">
        <f>'Point distribution and weighing'!E91</f>
        <v>1</v>
      </c>
      <c r="F91" s="24">
        <f>'Point distribution and weighing'!F91</f>
        <v>0</v>
      </c>
      <c r="G91" s="24">
        <f>'Point distribution and weighing'!G91</f>
        <v>0</v>
      </c>
    </row>
    <row r="92" spans="1:7" ht="27" customHeight="1">
      <c r="A92" s="42"/>
      <c r="B92" s="15" t="s">
        <v>85</v>
      </c>
      <c r="C92" s="5"/>
      <c r="D92" s="2">
        <f t="shared" si="12"/>
        <v>0</v>
      </c>
      <c r="E92" s="24">
        <f>'Point distribution and weighing'!E92</f>
        <v>0</v>
      </c>
      <c r="F92" s="24">
        <f>'Point distribution and weighing'!F92</f>
        <v>0</v>
      </c>
      <c r="G92" s="24">
        <f>'Point distribution and weighing'!G92</f>
        <v>0</v>
      </c>
    </row>
    <row r="93" spans="1:7" ht="15" customHeight="1" thickBot="1">
      <c r="A93" s="41"/>
      <c r="B93" s="37" t="s">
        <v>54</v>
      </c>
      <c r="C93" s="51"/>
      <c r="D93" s="86"/>
      <c r="E93" s="86"/>
      <c r="F93" s="86"/>
      <c r="G93" s="87"/>
    </row>
    <row r="95" spans="1:7" ht="28">
      <c r="C95" s="63" t="s">
        <v>123</v>
      </c>
      <c r="D95" s="61">
        <f>SUM(D20:D24, D27:D31,D34:D36,D39:D41,D44:D46,D49:D51,D54:D56,D59:D60,D63:D66,D69:D74,D77:D80,D83:D86,D89:D92)</f>
        <v>18</v>
      </c>
      <c r="E95" s="62" t="s">
        <v>124</v>
      </c>
      <c r="F95" s="61">
        <f>SUM(G20:G24, G27:G31,G34:G36,G39:G41,G44:G46,G49:G51,G54:G56,G59:G60,G63:G66,G69:G75,G77:G80,G83:G86,G89:G92)</f>
        <v>42</v>
      </c>
    </row>
    <row r="96" spans="1:7">
      <c r="C96" s="63" t="s">
        <v>264</v>
      </c>
      <c r="D96" s="61">
        <f>SUM(I10,I18)</f>
        <v>1.4</v>
      </c>
      <c r="E96" s="62" t="s">
        <v>265</v>
      </c>
      <c r="F96" s="61">
        <f>SUM(K10,K18)</f>
        <v>8</v>
      </c>
      <c r="G96" s="26"/>
    </row>
    <row r="97" spans="3:7" ht="28">
      <c r="C97" s="63" t="s">
        <v>120</v>
      </c>
      <c r="D97" s="61">
        <f>SUM(D95:D96)</f>
        <v>19.399999999999999</v>
      </c>
      <c r="E97" s="62" t="s">
        <v>125</v>
      </c>
      <c r="F97" s="61">
        <f>SUM(F95:F96)</f>
        <v>50</v>
      </c>
      <c r="G97" s="26"/>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84" activePane="bottomLeft" state="frozen"/>
      <selection activeCell="B96" sqref="B96"/>
      <selection pane="bottomLeft" activeCell="B96" sqref="B96"/>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127</v>
      </c>
      <c r="C2" t="s">
        <v>86</v>
      </c>
      <c r="D2" t="s">
        <v>87</v>
      </c>
      <c r="E2" t="s">
        <v>88</v>
      </c>
      <c r="F2" t="s">
        <v>132</v>
      </c>
      <c r="G2" t="s">
        <v>260</v>
      </c>
    </row>
    <row r="3" spans="1:11" ht="30" customHeight="1">
      <c r="A3" s="45">
        <v>1</v>
      </c>
      <c r="B3" s="88" t="s">
        <v>0</v>
      </c>
      <c r="C3" s="90"/>
      <c r="D3" s="90"/>
      <c r="E3" s="90"/>
      <c r="F3" s="90"/>
      <c r="G3" s="91"/>
    </row>
    <row r="4" spans="1:11" ht="52.5" customHeight="1">
      <c r="A4" s="42"/>
      <c r="B4" s="43" t="s">
        <v>1</v>
      </c>
      <c r="C4" s="44" t="s">
        <v>2</v>
      </c>
      <c r="D4" s="44" t="s">
        <v>3</v>
      </c>
      <c r="E4" s="44" t="s">
        <v>4</v>
      </c>
      <c r="F4" s="44" t="s">
        <v>5</v>
      </c>
      <c r="G4" s="46"/>
    </row>
    <row r="5" spans="1:11">
      <c r="A5" s="42"/>
      <c r="B5" s="11" t="s">
        <v>6</v>
      </c>
      <c r="C5" s="11"/>
      <c r="D5" s="11"/>
      <c r="E5" s="11">
        <v>1</v>
      </c>
      <c r="F5" s="11"/>
      <c r="G5" s="46"/>
    </row>
    <row r="6" spans="1:11" ht="14.25" customHeight="1">
      <c r="A6" s="42"/>
      <c r="B6" s="11" t="s">
        <v>7</v>
      </c>
      <c r="C6" s="11"/>
      <c r="D6" s="11"/>
      <c r="E6" s="11">
        <v>1</v>
      </c>
      <c r="F6" s="11"/>
      <c r="G6" s="46"/>
    </row>
    <row r="7" spans="1:11" ht="15" customHeight="1">
      <c r="A7" s="42"/>
      <c r="B7" s="11" t="s">
        <v>8</v>
      </c>
      <c r="C7" s="11"/>
      <c r="D7" s="11">
        <v>1</v>
      </c>
      <c r="E7" s="11"/>
      <c r="F7" s="11"/>
      <c r="G7" s="46"/>
    </row>
    <row r="8" spans="1:11" ht="15" customHeight="1">
      <c r="A8" s="42"/>
      <c r="B8" s="11" t="s">
        <v>9</v>
      </c>
      <c r="C8" s="11"/>
      <c r="D8" s="11">
        <v>1</v>
      </c>
      <c r="E8" s="11"/>
      <c r="F8" s="11"/>
      <c r="G8" s="46"/>
    </row>
    <row r="9" spans="1:11" ht="15" thickBot="1">
      <c r="A9" s="41"/>
      <c r="B9" s="37" t="s">
        <v>10</v>
      </c>
      <c r="C9" s="37">
        <v>1</v>
      </c>
      <c r="D9" s="37"/>
      <c r="E9" s="37"/>
      <c r="F9" s="37"/>
      <c r="G9" s="47"/>
    </row>
    <row r="10" spans="1:11" ht="30" customHeight="1">
      <c r="A10" s="40">
        <v>2</v>
      </c>
      <c r="B10" s="131" t="s">
        <v>11</v>
      </c>
      <c r="C10" s="132"/>
      <c r="D10" s="132"/>
      <c r="E10" s="132"/>
      <c r="F10" s="132"/>
      <c r="G10" s="133"/>
      <c r="H10" s="63" t="s">
        <v>263</v>
      </c>
      <c r="I10" s="71">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1.2000000000000002</v>
      </c>
      <c r="J10" s="62" t="s">
        <v>121</v>
      </c>
      <c r="K10" s="61">
        <v>3</v>
      </c>
    </row>
    <row r="11" spans="1:11" ht="30" customHeight="1">
      <c r="A11" s="42"/>
      <c r="B11" s="34"/>
      <c r="C11" s="34" t="s">
        <v>12</v>
      </c>
      <c r="D11" s="34" t="s">
        <v>13</v>
      </c>
      <c r="E11" s="34" t="s">
        <v>14</v>
      </c>
      <c r="F11" s="34" t="s">
        <v>15</v>
      </c>
      <c r="G11" s="35" t="s">
        <v>16</v>
      </c>
    </row>
    <row r="12" spans="1:11" ht="15" customHeight="1">
      <c r="A12" s="42"/>
      <c r="B12" s="11" t="s">
        <v>17</v>
      </c>
      <c r="C12" s="9">
        <v>0</v>
      </c>
      <c r="D12" s="11">
        <v>0</v>
      </c>
      <c r="E12" s="9">
        <v>1</v>
      </c>
      <c r="F12" s="9">
        <v>1</v>
      </c>
      <c r="G12" s="36">
        <v>0</v>
      </c>
    </row>
    <row r="13" spans="1:11" ht="15" customHeight="1">
      <c r="A13" s="42"/>
      <c r="B13" s="11" t="s">
        <v>18</v>
      </c>
      <c r="C13" s="9">
        <v>0</v>
      </c>
      <c r="D13" s="11">
        <v>0</v>
      </c>
      <c r="E13" s="9"/>
      <c r="F13" s="9">
        <v>0</v>
      </c>
      <c r="G13" s="36">
        <v>0</v>
      </c>
    </row>
    <row r="14" spans="1:11" ht="27" customHeight="1">
      <c r="A14" s="42"/>
      <c r="B14" s="11" t="s">
        <v>19</v>
      </c>
      <c r="C14" s="9">
        <v>0</v>
      </c>
      <c r="D14" s="11">
        <v>0</v>
      </c>
      <c r="E14" s="9">
        <v>1</v>
      </c>
      <c r="F14" s="9">
        <v>0</v>
      </c>
      <c r="G14" s="36">
        <v>0</v>
      </c>
    </row>
    <row r="15" spans="1:11" ht="15" customHeight="1">
      <c r="A15" s="42"/>
      <c r="B15" s="11" t="s">
        <v>20</v>
      </c>
      <c r="C15" s="9">
        <v>0</v>
      </c>
      <c r="D15" s="11">
        <v>0</v>
      </c>
      <c r="E15" s="9">
        <v>1</v>
      </c>
      <c r="F15" s="9">
        <v>0</v>
      </c>
      <c r="G15" s="36">
        <v>0</v>
      </c>
    </row>
    <row r="16" spans="1:11" ht="15" customHeight="1">
      <c r="A16" s="42"/>
      <c r="B16" s="11" t="s">
        <v>21</v>
      </c>
      <c r="C16" s="9">
        <v>1</v>
      </c>
      <c r="D16" s="11">
        <v>1</v>
      </c>
      <c r="E16" s="9">
        <v>1</v>
      </c>
      <c r="F16" s="9">
        <v>0</v>
      </c>
      <c r="G16" s="36">
        <v>0</v>
      </c>
    </row>
    <row r="17" spans="1:11" ht="27" customHeight="1">
      <c r="A17" s="42"/>
      <c r="B17" s="11" t="s">
        <v>22</v>
      </c>
      <c r="C17" s="9">
        <v>0</v>
      </c>
      <c r="D17" s="11">
        <v>0</v>
      </c>
      <c r="E17" s="9">
        <v>1</v>
      </c>
      <c r="F17" s="9">
        <v>0</v>
      </c>
      <c r="G17" s="36">
        <v>0</v>
      </c>
    </row>
    <row r="18" spans="1:11" ht="15" customHeight="1" thickBot="1">
      <c r="A18" s="41"/>
      <c r="B18" s="37" t="s">
        <v>23</v>
      </c>
      <c r="C18" s="38">
        <v>1</v>
      </c>
      <c r="D18" s="37">
        <v>1</v>
      </c>
      <c r="E18" s="38">
        <v>1</v>
      </c>
      <c r="F18" s="38">
        <v>0</v>
      </c>
      <c r="G18" s="39">
        <v>0</v>
      </c>
      <c r="H18" s="63" t="s">
        <v>119</v>
      </c>
      <c r="I18" s="61">
        <f>SUM(C12:G18)*'Point distribution and weighing'!I17</f>
        <v>1.5714285714285714</v>
      </c>
      <c r="J18" s="62" t="s">
        <v>122</v>
      </c>
      <c r="K18" s="61">
        <v>5</v>
      </c>
    </row>
    <row r="19" spans="1:11" ht="27" customHeight="1">
      <c r="A19" s="48">
        <v>3</v>
      </c>
      <c r="B19" s="126" t="s">
        <v>24</v>
      </c>
      <c r="C19" s="127"/>
      <c r="D19" s="127"/>
      <c r="E19" s="127"/>
      <c r="F19" s="127"/>
      <c r="G19" s="128"/>
    </row>
    <row r="20" spans="1:11">
      <c r="A20" s="42"/>
      <c r="B20" s="1" t="s">
        <v>25</v>
      </c>
      <c r="C20" s="2">
        <v>1</v>
      </c>
      <c r="D20" s="2">
        <f>IF(C20=1, E20,)</f>
        <v>0</v>
      </c>
      <c r="E20" s="24">
        <f>'Point distribution and weighing'!E20</f>
        <v>0</v>
      </c>
      <c r="F20" s="24">
        <f>'Point distribution and weighing'!F20</f>
        <v>0</v>
      </c>
      <c r="G20" s="24">
        <f>'Point distribution and weighing'!G20</f>
        <v>4</v>
      </c>
    </row>
    <row r="21" spans="1:11">
      <c r="A21" s="42"/>
      <c r="B21" s="1" t="s">
        <v>26</v>
      </c>
      <c r="C21" s="2"/>
      <c r="D21" s="2">
        <f t="shared" ref="D21:D24" si="0">IF(C21=1, E21,)</f>
        <v>0</v>
      </c>
      <c r="E21" s="24">
        <f>'Point distribution and weighing'!E21</f>
        <v>1</v>
      </c>
      <c r="F21" s="24">
        <f>'Point distribution and weighing'!F21</f>
        <v>0</v>
      </c>
      <c r="G21" s="24">
        <f>'Point distribution and weighing'!G21</f>
        <v>0</v>
      </c>
    </row>
    <row r="22" spans="1:11">
      <c r="A22" s="42"/>
      <c r="B22" s="1" t="s">
        <v>27</v>
      </c>
      <c r="C22" s="2"/>
      <c r="D22" s="2">
        <f t="shared" si="0"/>
        <v>0</v>
      </c>
      <c r="E22" s="24">
        <f>'Point distribution and weighing'!E22</f>
        <v>2</v>
      </c>
      <c r="F22" s="24">
        <f>'Point distribution and weighing'!F22</f>
        <v>0</v>
      </c>
      <c r="G22" s="24">
        <f>'Point distribution and weighing'!G22</f>
        <v>0</v>
      </c>
    </row>
    <row r="23" spans="1:11">
      <c r="A23" s="42"/>
      <c r="B23" s="1" t="s">
        <v>28</v>
      </c>
      <c r="C23" s="2"/>
      <c r="D23" s="2">
        <f t="shared" si="0"/>
        <v>0</v>
      </c>
      <c r="E23" s="24">
        <f>'Point distribution and weighing'!E23</f>
        <v>4</v>
      </c>
      <c r="F23" s="24">
        <f>'Point distribution and weighing'!F23</f>
        <v>0</v>
      </c>
      <c r="G23" s="24">
        <f>'Point distribution and weighing'!G23</f>
        <v>0</v>
      </c>
    </row>
    <row r="24" spans="1:11">
      <c r="A24" s="42"/>
      <c r="B24" s="1" t="s">
        <v>29</v>
      </c>
      <c r="C24" s="2"/>
      <c r="D24" s="2">
        <f t="shared" si="0"/>
        <v>0</v>
      </c>
      <c r="E24" s="24">
        <f>'Point distribution and weighing'!E24</f>
        <v>2</v>
      </c>
      <c r="F24" s="24">
        <f>'Point distribution and weighing'!F24</f>
        <v>0</v>
      </c>
      <c r="G24" s="24">
        <f>'Point distribution and weighing'!G24</f>
        <v>0</v>
      </c>
    </row>
    <row r="25" spans="1:11" ht="15" customHeight="1" thickBot="1">
      <c r="A25" s="41"/>
      <c r="B25" s="50" t="s">
        <v>60</v>
      </c>
      <c r="C25" s="51"/>
      <c r="D25" s="86"/>
      <c r="E25" s="86"/>
      <c r="F25" s="86"/>
      <c r="G25" s="87"/>
    </row>
    <row r="26" spans="1:11" ht="27" customHeight="1">
      <c r="A26" s="48">
        <v>4</v>
      </c>
      <c r="B26" s="88" t="s">
        <v>30</v>
      </c>
      <c r="C26" s="89"/>
      <c r="D26" s="89"/>
      <c r="E26" s="89"/>
      <c r="F26" s="89"/>
      <c r="G26" s="134"/>
    </row>
    <row r="27" spans="1:11">
      <c r="B27" s="1" t="s">
        <v>25</v>
      </c>
      <c r="C27" s="2"/>
      <c r="D27" s="2">
        <f t="shared" ref="D27:D31" si="1">IF(C27=1, E27,)</f>
        <v>0</v>
      </c>
      <c r="E27" s="24">
        <f>'Point distribution and weighing'!E27</f>
        <v>0</v>
      </c>
      <c r="F27" s="24">
        <f>'Point distribution and weighing'!F27</f>
        <v>0</v>
      </c>
      <c r="G27" s="24">
        <f>'Point distribution and weighing'!G27</f>
        <v>4</v>
      </c>
    </row>
    <row r="28" spans="1:11">
      <c r="B28" s="1" t="s">
        <v>26</v>
      </c>
      <c r="C28" s="2">
        <v>1</v>
      </c>
      <c r="D28" s="2">
        <f t="shared" si="1"/>
        <v>1</v>
      </c>
      <c r="E28" s="24">
        <f>'Point distribution and weighing'!E28</f>
        <v>1</v>
      </c>
      <c r="F28" s="24">
        <f>'Point distribution and weighing'!F28</f>
        <v>0</v>
      </c>
      <c r="G28" s="24">
        <f>'Point distribution and weighing'!G28</f>
        <v>0</v>
      </c>
    </row>
    <row r="29" spans="1:11">
      <c r="B29" s="1" t="s">
        <v>27</v>
      </c>
      <c r="C29" s="2"/>
      <c r="D29" s="2">
        <f t="shared" si="1"/>
        <v>0</v>
      </c>
      <c r="E29" s="24">
        <f>'Point distribution and weighing'!E29</f>
        <v>2</v>
      </c>
      <c r="F29" s="24">
        <f>'Point distribution and weighing'!F29</f>
        <v>0</v>
      </c>
      <c r="G29" s="24">
        <f>'Point distribution and weighing'!G29</f>
        <v>0</v>
      </c>
    </row>
    <row r="30" spans="1:11">
      <c r="B30" s="1" t="s">
        <v>28</v>
      </c>
      <c r="C30" s="2"/>
      <c r="D30" s="2">
        <f t="shared" si="1"/>
        <v>0</v>
      </c>
      <c r="E30" s="24">
        <f>'Point distribution and weighing'!E30</f>
        <v>4</v>
      </c>
      <c r="F30" s="24">
        <f>'Point distribution and weighing'!F30</f>
        <v>0</v>
      </c>
      <c r="G30" s="24">
        <f>'Point distribution and weighing'!G30</f>
        <v>0</v>
      </c>
    </row>
    <row r="31" spans="1:11">
      <c r="B31" s="4" t="s">
        <v>29</v>
      </c>
      <c r="C31" s="5"/>
      <c r="D31" s="2">
        <f t="shared" si="1"/>
        <v>0</v>
      </c>
      <c r="E31" s="24">
        <f>'Point distribution and weighing'!E31</f>
        <v>0</v>
      </c>
      <c r="F31" s="24">
        <f>'Point distribution and weighing'!F31</f>
        <v>0</v>
      </c>
      <c r="G31" s="24">
        <f>'Point distribution and weighing'!G31</f>
        <v>0</v>
      </c>
    </row>
    <row r="32" spans="1:11" ht="15" customHeight="1" thickBot="1">
      <c r="B32" s="6" t="s">
        <v>59</v>
      </c>
      <c r="C32" s="52"/>
      <c r="D32" s="100"/>
      <c r="E32" s="101"/>
      <c r="F32" s="101"/>
      <c r="G32" s="102"/>
    </row>
    <row r="33" spans="1:7">
      <c r="A33" s="40">
        <v>5</v>
      </c>
      <c r="B33" s="108" t="s">
        <v>31</v>
      </c>
      <c r="C33" s="108"/>
      <c r="D33" s="108"/>
      <c r="E33" s="108"/>
      <c r="F33" s="108"/>
      <c r="G33" s="109"/>
    </row>
    <row r="34" spans="1:7" ht="40" customHeight="1">
      <c r="A34" s="42"/>
      <c r="B34" s="20" t="s">
        <v>32</v>
      </c>
      <c r="C34" s="17"/>
      <c r="D34" s="2">
        <f t="shared" ref="D34:D36" si="2">IF(C34=1, E34,)</f>
        <v>0</v>
      </c>
      <c r="E34" s="24">
        <f>'Point distribution and weighing'!E34</f>
        <v>3</v>
      </c>
      <c r="F34" s="24">
        <f>'Point distribution and weighing'!F34</f>
        <v>0</v>
      </c>
      <c r="G34" s="24">
        <f>'Point distribution and weighing'!G34</f>
        <v>3</v>
      </c>
    </row>
    <row r="35" spans="1:7" ht="27" customHeight="1">
      <c r="A35" s="42"/>
      <c r="B35" s="3" t="s">
        <v>33</v>
      </c>
      <c r="C35" s="2"/>
      <c r="D35" s="2">
        <f t="shared" si="2"/>
        <v>0</v>
      </c>
      <c r="E35" s="24">
        <f>'Point distribution and weighing'!E35</f>
        <v>1</v>
      </c>
      <c r="F35" s="24">
        <f>'Point distribution and weighing'!F35</f>
        <v>0</v>
      </c>
      <c r="G35" s="24">
        <f>'Point distribution and weighing'!G35</f>
        <v>0</v>
      </c>
    </row>
    <row r="36" spans="1:7" ht="15" customHeight="1">
      <c r="A36" s="42"/>
      <c r="B36" s="6" t="s">
        <v>34</v>
      </c>
      <c r="C36" s="5"/>
      <c r="D36" s="2">
        <f t="shared" si="2"/>
        <v>0</v>
      </c>
      <c r="E36" s="24">
        <f>'Point distribution and weighing'!E36</f>
        <v>0</v>
      </c>
      <c r="F36" s="24">
        <f>'Point distribution and weighing'!F36</f>
        <v>0</v>
      </c>
      <c r="G36" s="24">
        <f>'Point distribution and weighing'!G36</f>
        <v>0</v>
      </c>
    </row>
    <row r="37" spans="1:7" ht="15" customHeight="1" thickBot="1">
      <c r="A37" s="41"/>
      <c r="B37" s="50" t="s">
        <v>40</v>
      </c>
      <c r="C37" s="51">
        <v>1</v>
      </c>
      <c r="D37" s="105" t="s">
        <v>284</v>
      </c>
      <c r="E37" s="106"/>
      <c r="F37" s="106"/>
      <c r="G37" s="107"/>
    </row>
    <row r="38" spans="1:7">
      <c r="A38" s="40">
        <v>6</v>
      </c>
      <c r="B38" s="108" t="s">
        <v>35</v>
      </c>
      <c r="C38" s="108"/>
      <c r="D38" s="108"/>
      <c r="E38" s="108"/>
      <c r="F38" s="108"/>
      <c r="G38" s="109"/>
    </row>
    <row r="39" spans="1:7" ht="40" customHeight="1">
      <c r="A39" s="42"/>
      <c r="B39" s="20" t="s">
        <v>36</v>
      </c>
      <c r="C39" s="17">
        <v>1</v>
      </c>
      <c r="D39" s="2">
        <f t="shared" ref="D39:D41" si="3">IF(C39=1, E39,)</f>
        <v>3</v>
      </c>
      <c r="E39" s="24">
        <f>'Point distribution and weighing'!E39</f>
        <v>3</v>
      </c>
      <c r="F39" s="24">
        <f>'Point distribution and weighing'!F39</f>
        <v>0</v>
      </c>
      <c r="G39" s="24">
        <f>'Point distribution and weighing'!G39</f>
        <v>3</v>
      </c>
    </row>
    <row r="40" spans="1:7" ht="27" customHeight="1">
      <c r="A40" s="42"/>
      <c r="B40" s="3" t="s">
        <v>37</v>
      </c>
      <c r="C40" s="2"/>
      <c r="D40" s="2">
        <f t="shared" si="3"/>
        <v>0</v>
      </c>
      <c r="E40" s="24">
        <f>'Point distribution and weighing'!E40</f>
        <v>1</v>
      </c>
      <c r="F40" s="24">
        <f>'Point distribution and weighing'!F40</f>
        <v>0</v>
      </c>
      <c r="G40" s="24">
        <f>'Point distribution and weighing'!G40</f>
        <v>0</v>
      </c>
    </row>
    <row r="41" spans="1:7" ht="15" customHeight="1">
      <c r="A41" s="42"/>
      <c r="B41" s="6" t="s">
        <v>38</v>
      </c>
      <c r="C41" s="5"/>
      <c r="D41" s="2">
        <f t="shared" si="3"/>
        <v>0</v>
      </c>
      <c r="E41" s="24">
        <f>'Point distribution and weighing'!E41</f>
        <v>0</v>
      </c>
      <c r="F41" s="24">
        <f>'Point distribution and weighing'!F41</f>
        <v>0</v>
      </c>
      <c r="G41" s="24">
        <f>'Point distribution and weighing'!G41</f>
        <v>0</v>
      </c>
    </row>
    <row r="42" spans="1:7" ht="15" customHeight="1" thickBot="1">
      <c r="A42" s="41"/>
      <c r="B42" s="50" t="s">
        <v>39</v>
      </c>
      <c r="C42" s="51"/>
      <c r="D42" s="86" t="s">
        <v>285</v>
      </c>
      <c r="E42" s="86"/>
      <c r="F42" s="86"/>
      <c r="G42" s="87"/>
    </row>
    <row r="43" spans="1:7" ht="27" customHeight="1">
      <c r="A43" s="40">
        <v>7</v>
      </c>
      <c r="B43" s="126" t="s">
        <v>41</v>
      </c>
      <c r="C43" s="127"/>
      <c r="D43" s="127"/>
      <c r="E43" s="127"/>
      <c r="F43" s="127"/>
      <c r="G43" s="128"/>
    </row>
    <row r="44" spans="1:7" ht="27" customHeight="1">
      <c r="A44" s="42"/>
      <c r="B44" s="19" t="s">
        <v>42</v>
      </c>
      <c r="C44" s="17"/>
      <c r="D44" s="2">
        <f t="shared" ref="D44:D46" si="4">IF(C44=1, E44,)</f>
        <v>0</v>
      </c>
      <c r="E44" s="24">
        <f>'Point distribution and weighing'!E44</f>
        <v>3</v>
      </c>
      <c r="F44" s="24">
        <f>'Point distribution and weighing'!F44</f>
        <v>0</v>
      </c>
      <c r="G44" s="24">
        <f>'Point distribution and weighing'!G44</f>
        <v>3</v>
      </c>
    </row>
    <row r="45" spans="1:7" ht="27" customHeight="1">
      <c r="A45" s="42"/>
      <c r="B45" s="7" t="s">
        <v>43</v>
      </c>
      <c r="C45" s="2">
        <v>1</v>
      </c>
      <c r="D45" s="2">
        <f t="shared" si="4"/>
        <v>1</v>
      </c>
      <c r="E45" s="24">
        <f>'Point distribution and weighing'!E45</f>
        <v>1</v>
      </c>
      <c r="F45" s="24">
        <f>'Point distribution and weighing'!F45</f>
        <v>0</v>
      </c>
      <c r="G45" s="24">
        <f>'Point distribution and weighing'!G45</f>
        <v>0</v>
      </c>
    </row>
    <row r="46" spans="1:7" ht="15" customHeight="1">
      <c r="A46" s="42"/>
      <c r="B46" s="8" t="s">
        <v>44</v>
      </c>
      <c r="C46" s="5"/>
      <c r="D46" s="2">
        <f t="shared" si="4"/>
        <v>0</v>
      </c>
      <c r="E46" s="24">
        <f>'Point distribution and weighing'!E46</f>
        <v>0</v>
      </c>
      <c r="F46" s="24">
        <f>'Point distribution and weighing'!F46</f>
        <v>0</v>
      </c>
      <c r="G46" s="24">
        <f>'Point distribution and weighing'!G46</f>
        <v>0</v>
      </c>
    </row>
    <row r="47" spans="1:7" ht="15" customHeight="1" thickBot="1">
      <c r="A47" s="41"/>
      <c r="B47" s="50" t="s">
        <v>45</v>
      </c>
      <c r="C47" s="51"/>
      <c r="D47" s="86"/>
      <c r="E47" s="86"/>
      <c r="F47" s="86"/>
      <c r="G47" s="87"/>
    </row>
    <row r="48" spans="1:7" ht="27.75" customHeight="1">
      <c r="A48" s="40">
        <v>8</v>
      </c>
      <c r="B48" s="127" t="s">
        <v>46</v>
      </c>
      <c r="C48" s="127"/>
      <c r="D48" s="127"/>
      <c r="E48" s="127"/>
      <c r="F48" s="127"/>
      <c r="G48" s="128"/>
    </row>
    <row r="49" spans="1:7" ht="15" customHeight="1">
      <c r="A49" s="42"/>
      <c r="B49" s="19" t="s">
        <v>47</v>
      </c>
      <c r="C49" s="17"/>
      <c r="D49" s="2">
        <f t="shared" ref="D49:D51" si="5">IF(C49=1, E49,)</f>
        <v>0</v>
      </c>
      <c r="E49" s="24">
        <f>'Point distribution and weighing'!E49</f>
        <v>3</v>
      </c>
      <c r="F49" s="24">
        <f>'Point distribution and weighing'!F49</f>
        <v>0</v>
      </c>
      <c r="G49" s="24">
        <f>'Point distribution and weighing'!G49</f>
        <v>3</v>
      </c>
    </row>
    <row r="50" spans="1:7" ht="15" customHeight="1">
      <c r="A50" s="42"/>
      <c r="B50" s="7" t="s">
        <v>48</v>
      </c>
      <c r="C50" s="2"/>
      <c r="D50" s="2">
        <f t="shared" si="5"/>
        <v>0</v>
      </c>
      <c r="E50" s="24">
        <f>'Point distribution and weighing'!E50</f>
        <v>1</v>
      </c>
      <c r="F50" s="24">
        <f>'Point distribution and weighing'!F50</f>
        <v>0</v>
      </c>
      <c r="G50" s="24">
        <f>'Point distribution and weighing'!G50</f>
        <v>0</v>
      </c>
    </row>
    <row r="51" spans="1:7" ht="15" customHeight="1">
      <c r="A51" s="42"/>
      <c r="B51" s="8" t="s">
        <v>49</v>
      </c>
      <c r="C51" s="5"/>
      <c r="D51" s="2">
        <f t="shared" si="5"/>
        <v>0</v>
      </c>
      <c r="E51" s="24">
        <f>'Point distribution and weighing'!E51</f>
        <v>0</v>
      </c>
      <c r="F51" s="24">
        <f>'Point distribution and weighing'!F51</f>
        <v>0</v>
      </c>
      <c r="G51" s="24">
        <f>'Point distribution and weighing'!G51</f>
        <v>0</v>
      </c>
    </row>
    <row r="52" spans="1:7" ht="15" customHeight="1" thickBot="1">
      <c r="A52" s="41"/>
      <c r="B52" s="50" t="s">
        <v>45</v>
      </c>
      <c r="C52" s="51">
        <v>1</v>
      </c>
      <c r="D52" s="105" t="s">
        <v>286</v>
      </c>
      <c r="E52" s="106"/>
      <c r="F52" s="106"/>
      <c r="G52" s="107"/>
    </row>
    <row r="53" spans="1:7" ht="27" customHeight="1">
      <c r="A53" s="40">
        <v>9</v>
      </c>
      <c r="B53" s="126" t="s">
        <v>50</v>
      </c>
      <c r="C53" s="127"/>
      <c r="D53" s="127"/>
      <c r="E53" s="127"/>
      <c r="F53" s="127"/>
      <c r="G53" s="128"/>
    </row>
    <row r="54" spans="1:7" ht="15" customHeight="1">
      <c r="A54" s="42"/>
      <c r="B54" s="19" t="s">
        <v>51</v>
      </c>
      <c r="C54" s="17"/>
      <c r="D54" s="2">
        <f t="shared" ref="D54:D56" si="6">IF(C54=1, E54,)</f>
        <v>0</v>
      </c>
      <c r="E54" s="24">
        <f>'Point distribution and weighing'!E54</f>
        <v>3</v>
      </c>
      <c r="F54" s="24">
        <f>'Point distribution and weighing'!F54</f>
        <v>0</v>
      </c>
      <c r="G54" s="24">
        <f>'Point distribution and weighing'!G54</f>
        <v>3</v>
      </c>
    </row>
    <row r="55" spans="1:7" ht="15" customHeight="1">
      <c r="A55" s="42"/>
      <c r="B55" s="7" t="s">
        <v>52</v>
      </c>
      <c r="C55" s="2"/>
      <c r="D55" s="2">
        <f t="shared" si="6"/>
        <v>0</v>
      </c>
      <c r="E55" s="24">
        <f>'Point distribution and weighing'!E55</f>
        <v>1</v>
      </c>
      <c r="F55" s="24">
        <f>'Point distribution and weighing'!F55</f>
        <v>0</v>
      </c>
      <c r="G55" s="24">
        <f>'Point distribution and weighing'!G55</f>
        <v>0</v>
      </c>
    </row>
    <row r="56" spans="1:7" ht="15" customHeight="1">
      <c r="A56" s="42"/>
      <c r="B56" s="8" t="s">
        <v>53</v>
      </c>
      <c r="C56" s="5"/>
      <c r="D56" s="2">
        <f t="shared" si="6"/>
        <v>0</v>
      </c>
      <c r="E56" s="24">
        <f>'Point distribution and weighing'!E56</f>
        <v>0</v>
      </c>
      <c r="F56" s="24">
        <f>'Point distribution and weighing'!F56</f>
        <v>0</v>
      </c>
      <c r="G56" s="24">
        <f>'Point distribution and weighing'!G56</f>
        <v>0</v>
      </c>
    </row>
    <row r="57" spans="1:7" ht="15" customHeight="1" thickBot="1">
      <c r="A57" s="41"/>
      <c r="B57" s="50" t="s">
        <v>54</v>
      </c>
      <c r="C57" s="51"/>
      <c r="D57" s="105"/>
      <c r="E57" s="106"/>
      <c r="F57" s="106"/>
      <c r="G57" s="107"/>
    </row>
    <row r="58" spans="1:7" ht="27" customHeight="1">
      <c r="A58" s="40">
        <v>10</v>
      </c>
      <c r="B58" s="129" t="s">
        <v>55</v>
      </c>
      <c r="C58" s="129"/>
      <c r="D58" s="129"/>
      <c r="E58" s="129"/>
      <c r="F58" s="129"/>
      <c r="G58" s="130"/>
    </row>
    <row r="59" spans="1:7">
      <c r="A59" s="42"/>
      <c r="B59" s="18" t="s">
        <v>57</v>
      </c>
      <c r="C59" s="18">
        <v>1</v>
      </c>
      <c r="D59" s="2">
        <f t="shared" ref="D59:D60" si="7">IF(C59=1, E59,)</f>
        <v>3</v>
      </c>
      <c r="E59" s="24">
        <f>'Point distribution and weighing'!E59</f>
        <v>3</v>
      </c>
      <c r="F59" s="24">
        <f>'Point distribution and weighing'!F59</f>
        <v>0</v>
      </c>
      <c r="G59" s="24">
        <f>'Point distribution and weighing'!G59</f>
        <v>3</v>
      </c>
    </row>
    <row r="60" spans="1:7">
      <c r="A60" s="42"/>
      <c r="B60" s="10" t="s">
        <v>58</v>
      </c>
      <c r="C60" s="2"/>
      <c r="D60" s="2">
        <f t="shared" si="7"/>
        <v>0</v>
      </c>
      <c r="E60" s="24">
        <f>'Point distribution and weighing'!E60</f>
        <v>0</v>
      </c>
      <c r="F60" s="24">
        <f>'Point distribution and weighing'!F60</f>
        <v>0</v>
      </c>
      <c r="G60" s="24">
        <f>'Point distribution and weighing'!G60</f>
        <v>0</v>
      </c>
    </row>
    <row r="61" spans="1:7" ht="27" customHeight="1" thickBot="1">
      <c r="A61" s="41"/>
      <c r="B61" s="37" t="s">
        <v>56</v>
      </c>
      <c r="C61" s="86" t="s">
        <v>287</v>
      </c>
      <c r="D61" s="86"/>
      <c r="E61" s="86"/>
      <c r="F61" s="86"/>
      <c r="G61" s="87"/>
    </row>
    <row r="62" spans="1:7" ht="15" thickBot="1">
      <c r="A62" s="40">
        <v>11</v>
      </c>
      <c r="B62" s="113" t="s">
        <v>61</v>
      </c>
      <c r="C62" s="113"/>
      <c r="D62" s="114"/>
      <c r="E62" s="114"/>
      <c r="F62" s="114"/>
      <c r="G62" s="115"/>
    </row>
    <row r="63" spans="1:7">
      <c r="B63" s="16" t="s">
        <v>25</v>
      </c>
      <c r="C63" s="17"/>
      <c r="D63" s="2">
        <f t="shared" ref="D63:D66" si="8">IF(C63=1, E63,)</f>
        <v>0</v>
      </c>
      <c r="E63" s="24">
        <f>'Point distribution and weighing'!E63</f>
        <v>0</v>
      </c>
      <c r="F63" s="24">
        <f>'Point distribution and weighing'!F63</f>
        <v>0</v>
      </c>
      <c r="G63" s="24">
        <f>'Point distribution and weighing'!G63</f>
        <v>0</v>
      </c>
    </row>
    <row r="64" spans="1:7">
      <c r="B64" s="12" t="s">
        <v>26</v>
      </c>
      <c r="C64" s="2">
        <v>1</v>
      </c>
      <c r="D64" s="2">
        <f t="shared" si="8"/>
        <v>1</v>
      </c>
      <c r="E64" s="24">
        <f>'Point distribution and weighing'!E64</f>
        <v>1</v>
      </c>
      <c r="F64" s="24">
        <f>'Point distribution and weighing'!F64</f>
        <v>0</v>
      </c>
      <c r="G64" s="24">
        <f>'Point distribution and weighing'!G64</f>
        <v>0</v>
      </c>
    </row>
    <row r="65" spans="1:7">
      <c r="B65" s="12" t="s">
        <v>27</v>
      </c>
      <c r="C65" s="2"/>
      <c r="D65" s="2">
        <f t="shared" si="8"/>
        <v>0</v>
      </c>
      <c r="E65" s="24">
        <f>'Point distribution and weighing'!E65</f>
        <v>2</v>
      </c>
      <c r="F65" s="24">
        <f>'Point distribution and weighing'!F65</f>
        <v>0</v>
      </c>
      <c r="G65" s="24">
        <f>'Point distribution and weighing'!G65</f>
        <v>0</v>
      </c>
    </row>
    <row r="66" spans="1:7">
      <c r="B66" s="13" t="s">
        <v>62</v>
      </c>
      <c r="C66" s="5"/>
      <c r="D66" s="2">
        <f t="shared" si="8"/>
        <v>0</v>
      </c>
      <c r="E66" s="24">
        <f>'Point distribution and weighing'!E66</f>
        <v>3</v>
      </c>
      <c r="F66" s="24">
        <f>'Point distribution and weighing'!F66</f>
        <v>0</v>
      </c>
      <c r="G66" s="24">
        <f>'Point distribution and weighing'!G66</f>
        <v>3</v>
      </c>
    </row>
    <row r="67" spans="1:7" ht="15" customHeight="1" thickBot="1">
      <c r="B67" s="3" t="s">
        <v>54</v>
      </c>
      <c r="C67" s="25"/>
      <c r="D67" s="116"/>
      <c r="E67" s="117"/>
      <c r="F67" s="117"/>
      <c r="G67" s="118"/>
    </row>
    <row r="68" spans="1:7">
      <c r="A68" s="40">
        <v>12</v>
      </c>
      <c r="B68" s="119" t="s">
        <v>68</v>
      </c>
      <c r="C68" s="108"/>
      <c r="D68" s="108"/>
      <c r="E68" s="108"/>
      <c r="F68" s="108"/>
      <c r="G68" s="109"/>
    </row>
    <row r="69" spans="1:7">
      <c r="A69" s="42"/>
      <c r="B69" s="22" t="s">
        <v>63</v>
      </c>
      <c r="C69" s="17">
        <v>1</v>
      </c>
      <c r="D69" s="17" t="s">
        <v>261</v>
      </c>
      <c r="E69" s="70"/>
      <c r="F69" s="17"/>
      <c r="G69" s="53"/>
    </row>
    <row r="70" spans="1:7">
      <c r="A70" s="42"/>
      <c r="B70" s="14" t="s">
        <v>64</v>
      </c>
      <c r="C70" s="2"/>
      <c r="D70" s="2">
        <f t="shared" ref="D70:D72" si="9">IF(C70=1, E70,)</f>
        <v>0</v>
      </c>
      <c r="E70" s="24">
        <f>'Point distribution and weighing'!E70</f>
        <v>0</v>
      </c>
      <c r="F70" s="24">
        <f>'Point distribution and weighing'!F70</f>
        <v>0</v>
      </c>
      <c r="G70" s="24">
        <f>'Point distribution and weighing'!G70</f>
        <v>0</v>
      </c>
    </row>
    <row r="71" spans="1:7" ht="15" customHeight="1">
      <c r="A71" s="42"/>
      <c r="B71" s="11" t="s">
        <v>65</v>
      </c>
      <c r="C71" s="2"/>
      <c r="D71" s="2">
        <f t="shared" si="9"/>
        <v>0</v>
      </c>
      <c r="E71" s="24">
        <f>'Point distribution and weighing'!E71</f>
        <v>0</v>
      </c>
      <c r="F71" s="24">
        <f>'Point distribution and weighing'!F71</f>
        <v>0</v>
      </c>
      <c r="G71" s="24">
        <f>'Point distribution and weighing'!G71</f>
        <v>0</v>
      </c>
    </row>
    <row r="72" spans="1:7" ht="15" customHeight="1">
      <c r="A72" s="42"/>
      <c r="B72" s="11" t="s">
        <v>66</v>
      </c>
      <c r="C72" s="2"/>
      <c r="D72" s="2">
        <f t="shared" si="9"/>
        <v>0</v>
      </c>
      <c r="E72" s="24">
        <f>'Point distribution and weighing'!E72</f>
        <v>4</v>
      </c>
      <c r="F72" s="24">
        <f>'Point distribution and weighing'!F72</f>
        <v>0</v>
      </c>
      <c r="G72" s="24">
        <f>'Point distribution and weighing'!G72</f>
        <v>4</v>
      </c>
    </row>
    <row r="73" spans="1:7" ht="15" customHeight="1">
      <c r="A73" s="42"/>
      <c r="B73" s="11" t="s">
        <v>67</v>
      </c>
      <c r="C73" s="2"/>
      <c r="D73" s="2">
        <f>IF(AND(C73=1, C72=0), E73,)</f>
        <v>0</v>
      </c>
      <c r="E73" s="24">
        <f>'Point distribution and weighing'!E73</f>
        <v>2</v>
      </c>
      <c r="F73" s="24">
        <f>'Point distribution and weighing'!F73</f>
        <v>0</v>
      </c>
      <c r="G73" s="24">
        <f>'Point distribution and weighing'!G73</f>
        <v>0</v>
      </c>
    </row>
    <row r="74" spans="1:7" ht="15" customHeight="1">
      <c r="A74" s="42"/>
      <c r="B74" s="15" t="s">
        <v>69</v>
      </c>
      <c r="C74" s="5">
        <v>1</v>
      </c>
      <c r="D74" s="2">
        <f>IF(AND(C74=1, C73=0, C72=0), E74,)</f>
        <v>1</v>
      </c>
      <c r="E74" s="24">
        <f>'Point distribution and weighing'!E74</f>
        <v>1</v>
      </c>
      <c r="F74" s="24">
        <f>'Point distribution and weighing'!F74</f>
        <v>0</v>
      </c>
      <c r="G74" s="24">
        <f>'Point distribution and weighing'!G74</f>
        <v>0</v>
      </c>
    </row>
    <row r="75" spans="1:7" ht="15" customHeight="1" thickBot="1">
      <c r="A75" s="41"/>
      <c r="B75" s="37" t="s">
        <v>54</v>
      </c>
      <c r="C75" s="51"/>
      <c r="D75" s="105" t="s">
        <v>288</v>
      </c>
      <c r="E75" s="106"/>
      <c r="F75" s="106"/>
      <c r="G75" s="107"/>
    </row>
    <row r="76" spans="1:7" ht="30" customHeight="1">
      <c r="A76" s="40">
        <v>13</v>
      </c>
      <c r="B76" s="124" t="s">
        <v>70</v>
      </c>
      <c r="C76" s="124"/>
      <c r="D76" s="124"/>
      <c r="E76" s="124"/>
      <c r="F76" s="124"/>
      <c r="G76" s="125"/>
    </row>
    <row r="77" spans="1:7" ht="15" customHeight="1">
      <c r="A77" s="42"/>
      <c r="B77" s="11" t="s">
        <v>71</v>
      </c>
      <c r="C77" s="2"/>
      <c r="D77" s="2">
        <f t="shared" ref="D77:D80" si="10">IF(C77=1, E77,)</f>
        <v>0</v>
      </c>
      <c r="E77" s="24">
        <f>'Point distribution and weighing'!E77</f>
        <v>3</v>
      </c>
      <c r="F77" s="24">
        <f>'Point distribution and weighing'!F77</f>
        <v>0</v>
      </c>
      <c r="G77" s="24">
        <f>'Point distribution and weighing'!G77</f>
        <v>3</v>
      </c>
    </row>
    <row r="78" spans="1:7" ht="30" customHeight="1">
      <c r="A78" s="42"/>
      <c r="B78" s="11" t="s">
        <v>72</v>
      </c>
      <c r="C78" s="2"/>
      <c r="D78" s="2">
        <f t="shared" si="10"/>
        <v>0</v>
      </c>
      <c r="E78" s="24">
        <f>'Point distribution and weighing'!E78</f>
        <v>2</v>
      </c>
      <c r="F78" s="24">
        <f>'Point distribution and weighing'!F78</f>
        <v>0</v>
      </c>
      <c r="G78" s="24">
        <f>'Point distribution and weighing'!G78</f>
        <v>0</v>
      </c>
    </row>
    <row r="79" spans="1:7" ht="15" customHeight="1">
      <c r="A79" s="42"/>
      <c r="B79" s="11" t="s">
        <v>73</v>
      </c>
      <c r="C79" s="2"/>
      <c r="D79" s="2">
        <f t="shared" si="10"/>
        <v>0</v>
      </c>
      <c r="E79" s="24">
        <f>'Point distribution and weighing'!E79</f>
        <v>1</v>
      </c>
      <c r="F79" s="24">
        <f>'Point distribution and weighing'!F79</f>
        <v>0</v>
      </c>
      <c r="G79" s="24">
        <f>'Point distribution and weighing'!G79</f>
        <v>0</v>
      </c>
    </row>
    <row r="80" spans="1:7" ht="15" customHeight="1">
      <c r="A80" s="42"/>
      <c r="B80" s="15" t="s">
        <v>74</v>
      </c>
      <c r="C80" s="5"/>
      <c r="D80" s="2">
        <f t="shared" si="10"/>
        <v>0</v>
      </c>
      <c r="E80" s="24">
        <f>'Point distribution and weighing'!E80</f>
        <v>0</v>
      </c>
      <c r="F80" s="24">
        <f>'Point distribution and weighing'!F80</f>
        <v>0</v>
      </c>
      <c r="G80" s="24">
        <f>'Point distribution and weighing'!G80</f>
        <v>0</v>
      </c>
    </row>
    <row r="81" spans="1:7" ht="15" customHeight="1" thickBot="1">
      <c r="A81" s="41"/>
      <c r="B81" s="37" t="s">
        <v>54</v>
      </c>
      <c r="C81" s="51">
        <v>1</v>
      </c>
      <c r="D81" s="105" t="s">
        <v>289</v>
      </c>
      <c r="E81" s="106"/>
      <c r="F81" s="106"/>
      <c r="G81" s="107"/>
    </row>
    <row r="82" spans="1:7">
      <c r="A82" s="40">
        <v>14</v>
      </c>
      <c r="B82" s="122" t="s">
        <v>75</v>
      </c>
      <c r="C82" s="122"/>
      <c r="D82" s="122"/>
      <c r="E82" s="122"/>
      <c r="F82" s="122"/>
      <c r="G82" s="123"/>
    </row>
    <row r="83" spans="1:7" ht="15" customHeight="1">
      <c r="A83" s="42"/>
      <c r="B83" s="3" t="s">
        <v>76</v>
      </c>
      <c r="C83" s="2">
        <v>1</v>
      </c>
      <c r="D83" s="2">
        <f t="shared" ref="D83:D86" si="11">IF(C83=1, E83,)</f>
        <v>3</v>
      </c>
      <c r="E83" s="24">
        <f>'Point distribution and weighing'!E83</f>
        <v>3</v>
      </c>
      <c r="F83" s="24">
        <f>'Point distribution and weighing'!F83</f>
        <v>0</v>
      </c>
      <c r="G83" s="24">
        <f>'Point distribution and weighing'!G83</f>
        <v>3</v>
      </c>
    </row>
    <row r="84" spans="1:7" ht="27" customHeight="1">
      <c r="A84" s="42"/>
      <c r="B84" s="3" t="s">
        <v>77</v>
      </c>
      <c r="C84" s="2"/>
      <c r="D84" s="2">
        <f t="shared" si="11"/>
        <v>0</v>
      </c>
      <c r="E84" s="24">
        <f>'Point distribution and weighing'!E84</f>
        <v>2</v>
      </c>
      <c r="F84" s="24">
        <f>'Point distribution and weighing'!F84</f>
        <v>0</v>
      </c>
      <c r="G84" s="24">
        <f>'Point distribution and weighing'!G84</f>
        <v>0</v>
      </c>
    </row>
    <row r="85" spans="1:7" ht="15" customHeight="1">
      <c r="A85" s="42"/>
      <c r="B85" s="3" t="s">
        <v>78</v>
      </c>
      <c r="C85" s="2"/>
      <c r="D85" s="2">
        <f t="shared" si="11"/>
        <v>0</v>
      </c>
      <c r="E85" s="24">
        <f>'Point distribution and weighing'!E85</f>
        <v>1</v>
      </c>
      <c r="F85" s="24">
        <f>'Point distribution and weighing'!F85</f>
        <v>0</v>
      </c>
      <c r="G85" s="24">
        <f>'Point distribution and weighing'!G85</f>
        <v>0</v>
      </c>
    </row>
    <row r="86" spans="1:7" ht="15" customHeight="1">
      <c r="A86" s="42"/>
      <c r="B86" s="6" t="s">
        <v>79</v>
      </c>
      <c r="C86" s="5"/>
      <c r="D86" s="2">
        <f t="shared" si="11"/>
        <v>0</v>
      </c>
      <c r="E86" s="24">
        <f>'Point distribution and weighing'!E86</f>
        <v>0</v>
      </c>
      <c r="F86" s="24">
        <f>'Point distribution and weighing'!F86</f>
        <v>0</v>
      </c>
      <c r="G86" s="24">
        <f>'Point distribution and weighing'!G86</f>
        <v>0</v>
      </c>
    </row>
    <row r="87" spans="1:7" ht="15" customHeight="1" thickBot="1">
      <c r="A87" s="41"/>
      <c r="B87" s="50" t="s">
        <v>80</v>
      </c>
      <c r="C87" s="51">
        <v>1</v>
      </c>
      <c r="D87" s="105" t="s">
        <v>91</v>
      </c>
      <c r="E87" s="106"/>
      <c r="F87" s="106"/>
      <c r="G87" s="107"/>
    </row>
    <row r="88" spans="1:7">
      <c r="A88" s="40">
        <v>15</v>
      </c>
      <c r="B88" s="119" t="s">
        <v>81</v>
      </c>
      <c r="C88" s="108"/>
      <c r="D88" s="108"/>
      <c r="E88" s="108"/>
      <c r="F88" s="108"/>
      <c r="G88" s="109"/>
    </row>
    <row r="89" spans="1:7" ht="27" customHeight="1">
      <c r="A89" s="42"/>
      <c r="B89" s="23" t="s">
        <v>82</v>
      </c>
      <c r="C89" s="17"/>
      <c r="D89" s="2">
        <f t="shared" ref="D89:D92" si="12">IF(C89=1, E89,)</f>
        <v>0</v>
      </c>
      <c r="E89" s="24">
        <f>'Point distribution and weighing'!E89</f>
        <v>3</v>
      </c>
      <c r="F89" s="24">
        <f>'Point distribution and weighing'!F89</f>
        <v>0</v>
      </c>
      <c r="G89" s="24">
        <f>'Point distribution and weighing'!G89</f>
        <v>3</v>
      </c>
    </row>
    <row r="90" spans="1:7" ht="27" customHeight="1">
      <c r="A90" s="42"/>
      <c r="B90" s="11" t="s">
        <v>83</v>
      </c>
      <c r="C90" s="2"/>
      <c r="D90" s="2">
        <f t="shared" si="12"/>
        <v>0</v>
      </c>
      <c r="E90" s="24">
        <f>'Point distribution and weighing'!E90</f>
        <v>2</v>
      </c>
      <c r="F90" s="24">
        <f>'Point distribution and weighing'!F90</f>
        <v>0</v>
      </c>
      <c r="G90" s="24">
        <f>'Point distribution and weighing'!G90</f>
        <v>0</v>
      </c>
    </row>
    <row r="91" spans="1:7" ht="27" customHeight="1">
      <c r="A91" s="42"/>
      <c r="B91" s="11" t="s">
        <v>84</v>
      </c>
      <c r="C91" s="2"/>
      <c r="D91" s="2">
        <f t="shared" si="12"/>
        <v>0</v>
      </c>
      <c r="E91" s="24">
        <f>'Point distribution and weighing'!E91</f>
        <v>1</v>
      </c>
      <c r="F91" s="24">
        <f>'Point distribution and weighing'!F91</f>
        <v>0</v>
      </c>
      <c r="G91" s="24">
        <f>'Point distribution and weighing'!G91</f>
        <v>0</v>
      </c>
    </row>
    <row r="92" spans="1:7" ht="27" customHeight="1">
      <c r="A92" s="42"/>
      <c r="B92" s="15" t="s">
        <v>85</v>
      </c>
      <c r="C92" s="5"/>
      <c r="D92" s="2">
        <f t="shared" si="12"/>
        <v>0</v>
      </c>
      <c r="E92" s="24">
        <f>'Point distribution and weighing'!E92</f>
        <v>0</v>
      </c>
      <c r="F92" s="24">
        <f>'Point distribution and weighing'!F92</f>
        <v>0</v>
      </c>
      <c r="G92" s="24">
        <f>'Point distribution and weighing'!G92</f>
        <v>0</v>
      </c>
    </row>
    <row r="93" spans="1:7" ht="15" customHeight="1" thickBot="1">
      <c r="A93" s="41"/>
      <c r="B93" s="37" t="s">
        <v>54</v>
      </c>
      <c r="C93" s="51">
        <v>1</v>
      </c>
      <c r="D93" s="86" t="s">
        <v>92</v>
      </c>
      <c r="E93" s="86"/>
      <c r="F93" s="86"/>
      <c r="G93" s="87"/>
    </row>
    <row r="95" spans="1:7" ht="28">
      <c r="C95" s="63" t="s">
        <v>123</v>
      </c>
      <c r="D95" s="61">
        <f>SUM(D20:D24, D27:D31,D34:D36,D39:D41,D44:D46,D49:D51,D54:D56,D59:D60,D63:D66,D69:D74,D77:D80,D83:D86,D89:D92)</f>
        <v>13</v>
      </c>
      <c r="E95" s="62" t="s">
        <v>124</v>
      </c>
      <c r="F95" s="61">
        <f>SUM(G20:G24, G27:G31,G34:G36,G39:G41,G44:G46,G49:G51,G54:G56,G59:G60,G63:G66,G69:G75,G77:G80,G83:G86,G89:G92)</f>
        <v>42</v>
      </c>
    </row>
    <row r="96" spans="1:7">
      <c r="C96" s="63" t="s">
        <v>264</v>
      </c>
      <c r="D96" s="61">
        <f>SUM(I10,I18)</f>
        <v>2.7714285714285714</v>
      </c>
      <c r="E96" s="62" t="s">
        <v>265</v>
      </c>
      <c r="F96" s="61">
        <f>SUM(K10,K18)</f>
        <v>8</v>
      </c>
      <c r="G96" s="26"/>
    </row>
    <row r="97" spans="3:7" ht="28">
      <c r="C97" s="63" t="s">
        <v>120</v>
      </c>
      <c r="D97" s="61">
        <f>SUM(D95:D96)</f>
        <v>15.771428571428572</v>
      </c>
      <c r="E97" s="62" t="s">
        <v>125</v>
      </c>
      <c r="F97" s="61">
        <f>SUM(F95:F96)</f>
        <v>50</v>
      </c>
      <c r="G97" s="26"/>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84" activePane="bottomLeft" state="frozen"/>
      <selection activeCell="B96" sqref="B96"/>
      <selection pane="bottomLeft" activeCell="B96" sqref="B96"/>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127</v>
      </c>
      <c r="C2" t="s">
        <v>86</v>
      </c>
      <c r="D2" t="s">
        <v>87</v>
      </c>
      <c r="E2" t="s">
        <v>88</v>
      </c>
      <c r="F2" t="s">
        <v>132</v>
      </c>
      <c r="G2" t="s">
        <v>260</v>
      </c>
    </row>
    <row r="3" spans="1:11" ht="30" customHeight="1">
      <c r="A3" s="45">
        <v>1</v>
      </c>
      <c r="B3" s="88" t="s">
        <v>0</v>
      </c>
      <c r="C3" s="90"/>
      <c r="D3" s="90"/>
      <c r="E3" s="90"/>
      <c r="F3" s="90"/>
      <c r="G3" s="91"/>
    </row>
    <row r="4" spans="1:11" ht="52.5" customHeight="1">
      <c r="A4" s="42"/>
      <c r="B4" s="43" t="s">
        <v>1</v>
      </c>
      <c r="C4" s="44" t="s">
        <v>2</v>
      </c>
      <c r="D4" s="44" t="s">
        <v>3</v>
      </c>
      <c r="E4" s="44" t="s">
        <v>4</v>
      </c>
      <c r="F4" s="44" t="s">
        <v>5</v>
      </c>
      <c r="G4" s="46"/>
    </row>
    <row r="5" spans="1:11">
      <c r="A5" s="42"/>
      <c r="B5" s="11" t="s">
        <v>6</v>
      </c>
      <c r="C5" s="11"/>
      <c r="D5" s="11"/>
      <c r="E5" s="11">
        <v>1</v>
      </c>
      <c r="F5" s="11"/>
      <c r="G5" s="46"/>
    </row>
    <row r="6" spans="1:11" ht="14.25" customHeight="1">
      <c r="A6" s="42"/>
      <c r="B6" s="11" t="s">
        <v>7</v>
      </c>
      <c r="C6" s="11">
        <v>1</v>
      </c>
      <c r="D6" s="11"/>
      <c r="E6" s="11"/>
      <c r="F6" s="11"/>
      <c r="G6" s="46"/>
    </row>
    <row r="7" spans="1:11" ht="15" customHeight="1">
      <c r="A7" s="42"/>
      <c r="B7" s="11" t="s">
        <v>8</v>
      </c>
      <c r="C7" s="11"/>
      <c r="D7" s="11">
        <v>1</v>
      </c>
      <c r="E7" s="11"/>
      <c r="F7" s="11"/>
      <c r="G7" s="46"/>
    </row>
    <row r="8" spans="1:11" ht="15" customHeight="1">
      <c r="A8" s="42"/>
      <c r="B8" s="11" t="s">
        <v>9</v>
      </c>
      <c r="C8" s="11">
        <v>1</v>
      </c>
      <c r="D8" s="11"/>
      <c r="E8" s="11"/>
      <c r="F8" s="11"/>
      <c r="G8" s="46"/>
    </row>
    <row r="9" spans="1:11" ht="15" thickBot="1">
      <c r="A9" s="41"/>
      <c r="B9" s="37" t="s">
        <v>10</v>
      </c>
      <c r="C9" s="37">
        <v>1</v>
      </c>
      <c r="D9" s="37"/>
      <c r="E9" s="37"/>
      <c r="F9" s="37"/>
      <c r="G9" s="47"/>
    </row>
    <row r="10" spans="1:11" ht="30" customHeight="1">
      <c r="A10" s="40">
        <v>2</v>
      </c>
      <c r="B10" s="131" t="s">
        <v>11</v>
      </c>
      <c r="C10" s="132"/>
      <c r="D10" s="132"/>
      <c r="E10" s="132"/>
      <c r="F10" s="132"/>
      <c r="G10" s="133"/>
      <c r="H10" s="63" t="s">
        <v>263</v>
      </c>
      <c r="I10" s="71">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0.60000000000000009</v>
      </c>
      <c r="J10" s="62" t="s">
        <v>121</v>
      </c>
      <c r="K10" s="61">
        <v>3</v>
      </c>
    </row>
    <row r="11" spans="1:11" ht="30" customHeight="1">
      <c r="A11" s="42"/>
      <c r="B11" s="34"/>
      <c r="C11" s="34" t="s">
        <v>12</v>
      </c>
      <c r="D11" s="34" t="s">
        <v>13</v>
      </c>
      <c r="E11" s="34" t="s">
        <v>14</v>
      </c>
      <c r="F11" s="34" t="s">
        <v>15</v>
      </c>
      <c r="G11" s="35" t="s">
        <v>16</v>
      </c>
    </row>
    <row r="12" spans="1:11" ht="15" customHeight="1">
      <c r="A12" s="42"/>
      <c r="B12" s="11" t="s">
        <v>17</v>
      </c>
      <c r="C12" s="9">
        <v>1</v>
      </c>
      <c r="D12" s="11">
        <v>1</v>
      </c>
      <c r="E12" s="9">
        <v>1</v>
      </c>
      <c r="F12" s="9">
        <v>1</v>
      </c>
      <c r="G12" s="36">
        <v>0</v>
      </c>
    </row>
    <row r="13" spans="1:11" ht="15" customHeight="1">
      <c r="A13" s="42"/>
      <c r="B13" s="11" t="s">
        <v>18</v>
      </c>
      <c r="C13" s="9">
        <v>0</v>
      </c>
      <c r="D13" s="11">
        <v>0</v>
      </c>
      <c r="E13" s="9">
        <v>0</v>
      </c>
      <c r="F13" s="9">
        <v>0</v>
      </c>
      <c r="G13" s="36">
        <v>0</v>
      </c>
    </row>
    <row r="14" spans="1:11" ht="27" customHeight="1">
      <c r="A14" s="42"/>
      <c r="B14" s="11" t="s">
        <v>19</v>
      </c>
      <c r="C14" s="9">
        <v>1</v>
      </c>
      <c r="D14" s="11">
        <v>1</v>
      </c>
      <c r="E14" s="9">
        <v>1</v>
      </c>
      <c r="F14" s="9">
        <v>0</v>
      </c>
      <c r="G14" s="36">
        <v>0</v>
      </c>
    </row>
    <row r="15" spans="1:11" ht="15" customHeight="1">
      <c r="A15" s="42"/>
      <c r="B15" s="11" t="s">
        <v>20</v>
      </c>
      <c r="C15" s="9">
        <v>0</v>
      </c>
      <c r="D15" s="11">
        <v>0</v>
      </c>
      <c r="E15" s="9">
        <v>0</v>
      </c>
      <c r="F15" s="9">
        <v>0</v>
      </c>
      <c r="G15" s="36">
        <v>0</v>
      </c>
    </row>
    <row r="16" spans="1:11" ht="15" customHeight="1">
      <c r="A16" s="42"/>
      <c r="B16" s="11" t="s">
        <v>21</v>
      </c>
      <c r="C16" s="9">
        <v>1</v>
      </c>
      <c r="D16" s="11">
        <v>1</v>
      </c>
      <c r="E16" s="9">
        <v>1</v>
      </c>
      <c r="F16" s="9">
        <v>1</v>
      </c>
      <c r="G16" s="36">
        <v>0</v>
      </c>
    </row>
    <row r="17" spans="1:11" ht="27" customHeight="1">
      <c r="A17" s="42"/>
      <c r="B17" s="11" t="s">
        <v>22</v>
      </c>
      <c r="C17" s="9">
        <v>0</v>
      </c>
      <c r="D17" s="11">
        <v>0</v>
      </c>
      <c r="E17" s="9">
        <v>0</v>
      </c>
      <c r="F17" s="9">
        <v>0</v>
      </c>
      <c r="G17" s="36">
        <v>0</v>
      </c>
    </row>
    <row r="18" spans="1:11" ht="15" customHeight="1" thickBot="1">
      <c r="A18" s="41"/>
      <c r="B18" s="37" t="s">
        <v>23</v>
      </c>
      <c r="C18" s="38">
        <v>1</v>
      </c>
      <c r="D18" s="37">
        <v>1</v>
      </c>
      <c r="E18" s="38">
        <v>1</v>
      </c>
      <c r="F18" s="38">
        <v>1</v>
      </c>
      <c r="G18" s="39">
        <v>0</v>
      </c>
      <c r="H18" s="63" t="s">
        <v>119</v>
      </c>
      <c r="I18" s="61">
        <f>SUM(C12:G18)*'Point distribution and weighing'!I17</f>
        <v>2.1428571428571428</v>
      </c>
      <c r="J18" s="62" t="s">
        <v>122</v>
      </c>
      <c r="K18" s="61">
        <v>5</v>
      </c>
    </row>
    <row r="19" spans="1:11" ht="27" customHeight="1">
      <c r="A19" s="48">
        <v>3</v>
      </c>
      <c r="B19" s="126" t="s">
        <v>24</v>
      </c>
      <c r="C19" s="127"/>
      <c r="D19" s="127"/>
      <c r="E19" s="127"/>
      <c r="F19" s="127"/>
      <c r="G19" s="128"/>
    </row>
    <row r="20" spans="1:11">
      <c r="A20" s="42"/>
      <c r="B20" s="1" t="s">
        <v>25</v>
      </c>
      <c r="C20" s="2"/>
      <c r="D20" s="2">
        <f>IF(C20=1, E20,)</f>
        <v>0</v>
      </c>
      <c r="E20" s="24">
        <f>'Point distribution and weighing'!E20</f>
        <v>0</v>
      </c>
      <c r="F20" s="24">
        <f>'Point distribution and weighing'!F20</f>
        <v>0</v>
      </c>
      <c r="G20" s="24">
        <f>'Point distribution and weighing'!G20</f>
        <v>4</v>
      </c>
    </row>
    <row r="21" spans="1:11">
      <c r="A21" s="42"/>
      <c r="B21" s="1" t="s">
        <v>26</v>
      </c>
      <c r="C21" s="2"/>
      <c r="D21" s="2">
        <f t="shared" ref="D21:D24" si="0">IF(C21=1, E21,)</f>
        <v>0</v>
      </c>
      <c r="E21" s="24">
        <f>'Point distribution and weighing'!E21</f>
        <v>1</v>
      </c>
      <c r="F21" s="24">
        <f>'Point distribution and weighing'!F21</f>
        <v>0</v>
      </c>
      <c r="G21" s="24">
        <f>'Point distribution and weighing'!G21</f>
        <v>0</v>
      </c>
    </row>
    <row r="22" spans="1:11">
      <c r="A22" s="42"/>
      <c r="B22" s="1" t="s">
        <v>27</v>
      </c>
      <c r="C22" s="2">
        <v>1</v>
      </c>
      <c r="D22" s="2">
        <f t="shared" si="0"/>
        <v>2</v>
      </c>
      <c r="E22" s="24">
        <f>'Point distribution and weighing'!E22</f>
        <v>2</v>
      </c>
      <c r="F22" s="24">
        <f>'Point distribution and weighing'!F22</f>
        <v>0</v>
      </c>
      <c r="G22" s="24">
        <f>'Point distribution and weighing'!G22</f>
        <v>0</v>
      </c>
    </row>
    <row r="23" spans="1:11">
      <c r="A23" s="42"/>
      <c r="B23" s="1" t="s">
        <v>28</v>
      </c>
      <c r="C23" s="2"/>
      <c r="D23" s="2">
        <f t="shared" si="0"/>
        <v>0</v>
      </c>
      <c r="E23" s="24">
        <f>'Point distribution and weighing'!E23</f>
        <v>4</v>
      </c>
      <c r="F23" s="24">
        <f>'Point distribution and weighing'!F23</f>
        <v>0</v>
      </c>
      <c r="G23" s="24">
        <f>'Point distribution and weighing'!G23</f>
        <v>0</v>
      </c>
    </row>
    <row r="24" spans="1:11">
      <c r="A24" s="42"/>
      <c r="B24" s="1" t="s">
        <v>29</v>
      </c>
      <c r="C24" s="2"/>
      <c r="D24" s="2">
        <f t="shared" si="0"/>
        <v>0</v>
      </c>
      <c r="E24" s="24">
        <f>'Point distribution and weighing'!E24</f>
        <v>2</v>
      </c>
      <c r="F24" s="24">
        <f>'Point distribution and weighing'!F24</f>
        <v>0</v>
      </c>
      <c r="G24" s="24">
        <f>'Point distribution and weighing'!G24</f>
        <v>0</v>
      </c>
    </row>
    <row r="25" spans="1:11" ht="15" customHeight="1" thickBot="1">
      <c r="A25" s="41"/>
      <c r="B25" s="50" t="s">
        <v>60</v>
      </c>
      <c r="C25" s="51"/>
      <c r="D25" s="86"/>
      <c r="E25" s="86"/>
      <c r="F25" s="86"/>
      <c r="G25" s="87"/>
    </row>
    <row r="26" spans="1:11" ht="27" customHeight="1">
      <c r="A26" s="48">
        <v>4</v>
      </c>
      <c r="B26" s="88" t="s">
        <v>30</v>
      </c>
      <c r="C26" s="89"/>
      <c r="D26" s="89"/>
      <c r="E26" s="89"/>
      <c r="F26" s="89"/>
      <c r="G26" s="134"/>
    </row>
    <row r="27" spans="1:11">
      <c r="B27" s="1" t="s">
        <v>25</v>
      </c>
      <c r="C27" s="2"/>
      <c r="D27" s="2">
        <f t="shared" ref="D27:D31" si="1">IF(C27=1, E27,)</f>
        <v>0</v>
      </c>
      <c r="E27" s="24">
        <f>'Point distribution and weighing'!E27</f>
        <v>0</v>
      </c>
      <c r="F27" s="24">
        <f>'Point distribution and weighing'!F27</f>
        <v>0</v>
      </c>
      <c r="G27" s="24">
        <f>'Point distribution and weighing'!G27</f>
        <v>4</v>
      </c>
    </row>
    <row r="28" spans="1:11">
      <c r="B28" s="1" t="s">
        <v>26</v>
      </c>
      <c r="C28" s="2"/>
      <c r="D28" s="2">
        <f t="shared" si="1"/>
        <v>0</v>
      </c>
      <c r="E28" s="24">
        <f>'Point distribution and weighing'!E28</f>
        <v>1</v>
      </c>
      <c r="F28" s="24">
        <f>'Point distribution and weighing'!F28</f>
        <v>0</v>
      </c>
      <c r="G28" s="24">
        <f>'Point distribution and weighing'!G28</f>
        <v>0</v>
      </c>
    </row>
    <row r="29" spans="1:11">
      <c r="B29" s="1" t="s">
        <v>27</v>
      </c>
      <c r="C29" s="2">
        <v>1</v>
      </c>
      <c r="D29" s="2">
        <f t="shared" si="1"/>
        <v>2</v>
      </c>
      <c r="E29" s="24">
        <f>'Point distribution and weighing'!E29</f>
        <v>2</v>
      </c>
      <c r="F29" s="24">
        <f>'Point distribution and weighing'!F29</f>
        <v>0</v>
      </c>
      <c r="G29" s="24">
        <f>'Point distribution and weighing'!G29</f>
        <v>0</v>
      </c>
    </row>
    <row r="30" spans="1:11">
      <c r="B30" s="1" t="s">
        <v>28</v>
      </c>
      <c r="C30" s="2"/>
      <c r="D30" s="2">
        <f t="shared" si="1"/>
        <v>0</v>
      </c>
      <c r="E30" s="24">
        <f>'Point distribution and weighing'!E30</f>
        <v>4</v>
      </c>
      <c r="F30" s="24">
        <f>'Point distribution and weighing'!F30</f>
        <v>0</v>
      </c>
      <c r="G30" s="24">
        <f>'Point distribution and weighing'!G30</f>
        <v>0</v>
      </c>
    </row>
    <row r="31" spans="1:11">
      <c r="B31" s="4" t="s">
        <v>29</v>
      </c>
      <c r="C31" s="5"/>
      <c r="D31" s="2">
        <f t="shared" si="1"/>
        <v>0</v>
      </c>
      <c r="E31" s="24">
        <f>'Point distribution and weighing'!E31</f>
        <v>0</v>
      </c>
      <c r="F31" s="24">
        <f>'Point distribution and weighing'!F31</f>
        <v>0</v>
      </c>
      <c r="G31" s="24">
        <f>'Point distribution and weighing'!G31</f>
        <v>0</v>
      </c>
    </row>
    <row r="32" spans="1:11" ht="15" customHeight="1" thickBot="1">
      <c r="B32" s="6" t="s">
        <v>59</v>
      </c>
      <c r="C32" s="52"/>
      <c r="D32" s="100"/>
      <c r="E32" s="101"/>
      <c r="F32" s="101"/>
      <c r="G32" s="102"/>
    </row>
    <row r="33" spans="1:7">
      <c r="A33" s="40">
        <v>5</v>
      </c>
      <c r="B33" s="108" t="s">
        <v>31</v>
      </c>
      <c r="C33" s="108"/>
      <c r="D33" s="108"/>
      <c r="E33" s="108"/>
      <c r="F33" s="108"/>
      <c r="G33" s="109"/>
    </row>
    <row r="34" spans="1:7" ht="40" customHeight="1">
      <c r="A34" s="42"/>
      <c r="B34" s="20" t="s">
        <v>32</v>
      </c>
      <c r="C34" s="17"/>
      <c r="D34" s="2">
        <f t="shared" ref="D34:D36" si="2">IF(C34=1, E34,)</f>
        <v>0</v>
      </c>
      <c r="E34" s="24">
        <f>'Point distribution and weighing'!E34</f>
        <v>3</v>
      </c>
      <c r="F34" s="24">
        <f>'Point distribution and weighing'!F34</f>
        <v>0</v>
      </c>
      <c r="G34" s="24">
        <f>'Point distribution and weighing'!G34</f>
        <v>3</v>
      </c>
    </row>
    <row r="35" spans="1:7" ht="27" customHeight="1">
      <c r="A35" s="42"/>
      <c r="B35" s="3" t="s">
        <v>33</v>
      </c>
      <c r="C35" s="2">
        <v>1</v>
      </c>
      <c r="D35" s="2">
        <f t="shared" si="2"/>
        <v>1</v>
      </c>
      <c r="E35" s="24">
        <f>'Point distribution and weighing'!E35</f>
        <v>1</v>
      </c>
      <c r="F35" s="24">
        <f>'Point distribution and weighing'!F35</f>
        <v>0</v>
      </c>
      <c r="G35" s="24">
        <f>'Point distribution and weighing'!G35</f>
        <v>0</v>
      </c>
    </row>
    <row r="36" spans="1:7" ht="15" customHeight="1">
      <c r="A36" s="42"/>
      <c r="B36" s="6" t="s">
        <v>34</v>
      </c>
      <c r="C36" s="5"/>
      <c r="D36" s="2">
        <f t="shared" si="2"/>
        <v>0</v>
      </c>
      <c r="E36" s="24">
        <f>'Point distribution and weighing'!E36</f>
        <v>0</v>
      </c>
      <c r="F36" s="24">
        <f>'Point distribution and weighing'!F36</f>
        <v>0</v>
      </c>
      <c r="G36" s="24">
        <f>'Point distribution and weighing'!G36</f>
        <v>0</v>
      </c>
    </row>
    <row r="37" spans="1:7" ht="15" customHeight="1" thickBot="1">
      <c r="A37" s="41"/>
      <c r="B37" s="50" t="s">
        <v>40</v>
      </c>
      <c r="C37" s="51"/>
      <c r="D37" s="105"/>
      <c r="E37" s="106"/>
      <c r="F37" s="106"/>
      <c r="G37" s="107"/>
    </row>
    <row r="38" spans="1:7">
      <c r="A38" s="40">
        <v>6</v>
      </c>
      <c r="B38" s="108" t="s">
        <v>35</v>
      </c>
      <c r="C38" s="108"/>
      <c r="D38" s="108"/>
      <c r="E38" s="108"/>
      <c r="F38" s="108"/>
      <c r="G38" s="109"/>
    </row>
    <row r="39" spans="1:7" ht="40" customHeight="1">
      <c r="A39" s="42"/>
      <c r="B39" s="20" t="s">
        <v>36</v>
      </c>
      <c r="C39" s="17"/>
      <c r="D39" s="2">
        <f t="shared" ref="D39:D41" si="3">IF(C39=1, E39,)</f>
        <v>0</v>
      </c>
      <c r="E39" s="24">
        <f>'Point distribution and weighing'!E39</f>
        <v>3</v>
      </c>
      <c r="F39" s="24">
        <f>'Point distribution and weighing'!F39</f>
        <v>0</v>
      </c>
      <c r="G39" s="24">
        <f>'Point distribution and weighing'!G39</f>
        <v>3</v>
      </c>
    </row>
    <row r="40" spans="1:7" ht="27" customHeight="1">
      <c r="A40" s="42"/>
      <c r="B40" s="3" t="s">
        <v>37</v>
      </c>
      <c r="C40" s="2">
        <v>1</v>
      </c>
      <c r="D40" s="2">
        <f t="shared" si="3"/>
        <v>1</v>
      </c>
      <c r="E40" s="24">
        <f>'Point distribution and weighing'!E40</f>
        <v>1</v>
      </c>
      <c r="F40" s="24">
        <f>'Point distribution and weighing'!F40</f>
        <v>0</v>
      </c>
      <c r="G40" s="24">
        <f>'Point distribution and weighing'!G40</f>
        <v>0</v>
      </c>
    </row>
    <row r="41" spans="1:7" ht="15" customHeight="1">
      <c r="A41" s="42"/>
      <c r="B41" s="6" t="s">
        <v>38</v>
      </c>
      <c r="C41" s="5"/>
      <c r="D41" s="2">
        <f t="shared" si="3"/>
        <v>0</v>
      </c>
      <c r="E41" s="24">
        <f>'Point distribution and weighing'!E41</f>
        <v>0</v>
      </c>
      <c r="F41" s="24">
        <f>'Point distribution and weighing'!F41</f>
        <v>0</v>
      </c>
      <c r="G41" s="24">
        <f>'Point distribution and weighing'!G41</f>
        <v>0</v>
      </c>
    </row>
    <row r="42" spans="1:7" ht="15" customHeight="1" thickBot="1">
      <c r="A42" s="41"/>
      <c r="B42" s="50" t="s">
        <v>39</v>
      </c>
      <c r="C42" s="51"/>
      <c r="D42" s="86" t="s">
        <v>93</v>
      </c>
      <c r="E42" s="86"/>
      <c r="F42" s="86"/>
      <c r="G42" s="87"/>
    </row>
    <row r="43" spans="1:7" ht="27" customHeight="1">
      <c r="A43" s="40">
        <v>7</v>
      </c>
      <c r="B43" s="126" t="s">
        <v>41</v>
      </c>
      <c r="C43" s="127"/>
      <c r="D43" s="127"/>
      <c r="E43" s="127"/>
      <c r="F43" s="127"/>
      <c r="G43" s="128"/>
    </row>
    <row r="44" spans="1:7" ht="27" customHeight="1">
      <c r="A44" s="42"/>
      <c r="B44" s="19" t="s">
        <v>42</v>
      </c>
      <c r="C44" s="17"/>
      <c r="D44" s="2">
        <f t="shared" ref="D44:D46" si="4">IF(C44=1, E44,)</f>
        <v>0</v>
      </c>
      <c r="E44" s="24">
        <f>'Point distribution and weighing'!E44</f>
        <v>3</v>
      </c>
      <c r="F44" s="24">
        <f>'Point distribution and weighing'!F44</f>
        <v>0</v>
      </c>
      <c r="G44" s="24">
        <f>'Point distribution and weighing'!G44</f>
        <v>3</v>
      </c>
    </row>
    <row r="45" spans="1:7" ht="27" customHeight="1">
      <c r="A45" s="42"/>
      <c r="B45" s="7" t="s">
        <v>43</v>
      </c>
      <c r="C45" s="2">
        <v>1</v>
      </c>
      <c r="D45" s="2">
        <f t="shared" si="4"/>
        <v>1</v>
      </c>
      <c r="E45" s="24">
        <f>'Point distribution and weighing'!E45</f>
        <v>1</v>
      </c>
      <c r="F45" s="24">
        <f>'Point distribution and weighing'!F45</f>
        <v>0</v>
      </c>
      <c r="G45" s="24">
        <f>'Point distribution and weighing'!G45</f>
        <v>0</v>
      </c>
    </row>
    <row r="46" spans="1:7" ht="15" customHeight="1">
      <c r="A46" s="42"/>
      <c r="B46" s="8" t="s">
        <v>44</v>
      </c>
      <c r="C46" s="5"/>
      <c r="D46" s="2">
        <f t="shared" si="4"/>
        <v>0</v>
      </c>
      <c r="E46" s="24">
        <f>'Point distribution and weighing'!E46</f>
        <v>0</v>
      </c>
      <c r="F46" s="24">
        <f>'Point distribution and weighing'!F46</f>
        <v>0</v>
      </c>
      <c r="G46" s="24">
        <f>'Point distribution and weighing'!G46</f>
        <v>0</v>
      </c>
    </row>
    <row r="47" spans="1:7" ht="15" customHeight="1" thickBot="1">
      <c r="A47" s="41"/>
      <c r="B47" s="50" t="s">
        <v>45</v>
      </c>
      <c r="C47" s="51"/>
      <c r="D47" s="86" t="s">
        <v>290</v>
      </c>
      <c r="E47" s="86"/>
      <c r="F47" s="86"/>
      <c r="G47" s="87"/>
    </row>
    <row r="48" spans="1:7" ht="27.75" customHeight="1">
      <c r="A48" s="40">
        <v>8</v>
      </c>
      <c r="B48" s="127" t="s">
        <v>46</v>
      </c>
      <c r="C48" s="127"/>
      <c r="D48" s="127"/>
      <c r="E48" s="127"/>
      <c r="F48" s="127"/>
      <c r="G48" s="128"/>
    </row>
    <row r="49" spans="1:7" ht="15" customHeight="1">
      <c r="A49" s="42"/>
      <c r="B49" s="19" t="s">
        <v>47</v>
      </c>
      <c r="C49" s="17"/>
      <c r="D49" s="2">
        <f t="shared" ref="D49:D51" si="5">IF(C49=1, E49,)</f>
        <v>0</v>
      </c>
      <c r="E49" s="24">
        <f>'Point distribution and weighing'!E49</f>
        <v>3</v>
      </c>
      <c r="F49" s="24">
        <f>'Point distribution and weighing'!F49</f>
        <v>0</v>
      </c>
      <c r="G49" s="24">
        <f>'Point distribution and weighing'!G49</f>
        <v>3</v>
      </c>
    </row>
    <row r="50" spans="1:7" ht="15" customHeight="1">
      <c r="A50" s="42"/>
      <c r="B50" s="7" t="s">
        <v>48</v>
      </c>
      <c r="C50" s="2">
        <v>1</v>
      </c>
      <c r="D50" s="2">
        <f t="shared" si="5"/>
        <v>1</v>
      </c>
      <c r="E50" s="24">
        <f>'Point distribution and weighing'!E50</f>
        <v>1</v>
      </c>
      <c r="F50" s="24">
        <f>'Point distribution and weighing'!F50</f>
        <v>0</v>
      </c>
      <c r="G50" s="24">
        <f>'Point distribution and weighing'!G50</f>
        <v>0</v>
      </c>
    </row>
    <row r="51" spans="1:7" ht="15" customHeight="1">
      <c r="A51" s="42"/>
      <c r="B51" s="8" t="s">
        <v>49</v>
      </c>
      <c r="C51" s="5"/>
      <c r="D51" s="2">
        <f t="shared" si="5"/>
        <v>0</v>
      </c>
      <c r="E51" s="24">
        <f>'Point distribution and weighing'!E51</f>
        <v>0</v>
      </c>
      <c r="F51" s="24">
        <f>'Point distribution and weighing'!F51</f>
        <v>0</v>
      </c>
      <c r="G51" s="24">
        <f>'Point distribution and weighing'!G51</f>
        <v>0</v>
      </c>
    </row>
    <row r="52" spans="1:7" ht="15" customHeight="1" thickBot="1">
      <c r="A52" s="41"/>
      <c r="B52" s="50" t="s">
        <v>45</v>
      </c>
      <c r="C52" s="51"/>
      <c r="D52" s="105" t="s">
        <v>291</v>
      </c>
      <c r="E52" s="106"/>
      <c r="F52" s="106"/>
      <c r="G52" s="107"/>
    </row>
    <row r="53" spans="1:7" ht="27" customHeight="1">
      <c r="A53" s="40">
        <v>9</v>
      </c>
      <c r="B53" s="126" t="s">
        <v>50</v>
      </c>
      <c r="C53" s="127"/>
      <c r="D53" s="127"/>
      <c r="E53" s="127"/>
      <c r="F53" s="127"/>
      <c r="G53" s="128"/>
    </row>
    <row r="54" spans="1:7" ht="15" customHeight="1">
      <c r="A54" s="42"/>
      <c r="B54" s="19" t="s">
        <v>51</v>
      </c>
      <c r="C54" s="17"/>
      <c r="D54" s="2">
        <f t="shared" ref="D54:D56" si="6">IF(C54=1, E54,)</f>
        <v>0</v>
      </c>
      <c r="E54" s="24">
        <f>'Point distribution and weighing'!E54</f>
        <v>3</v>
      </c>
      <c r="F54" s="24">
        <f>'Point distribution and weighing'!F54</f>
        <v>0</v>
      </c>
      <c r="G54" s="24">
        <f>'Point distribution and weighing'!G54</f>
        <v>3</v>
      </c>
    </row>
    <row r="55" spans="1:7" ht="15" customHeight="1">
      <c r="A55" s="42"/>
      <c r="B55" s="7" t="s">
        <v>52</v>
      </c>
      <c r="C55" s="2">
        <v>1</v>
      </c>
      <c r="D55" s="2">
        <f t="shared" si="6"/>
        <v>1</v>
      </c>
      <c r="E55" s="24">
        <f>'Point distribution and weighing'!E55</f>
        <v>1</v>
      </c>
      <c r="F55" s="24">
        <f>'Point distribution and weighing'!F55</f>
        <v>0</v>
      </c>
      <c r="G55" s="24">
        <f>'Point distribution and weighing'!G55</f>
        <v>0</v>
      </c>
    </row>
    <row r="56" spans="1:7" ht="15" customHeight="1">
      <c r="A56" s="42"/>
      <c r="B56" s="8" t="s">
        <v>53</v>
      </c>
      <c r="C56" s="5"/>
      <c r="D56" s="2">
        <f t="shared" si="6"/>
        <v>0</v>
      </c>
      <c r="E56" s="24">
        <f>'Point distribution and weighing'!E56</f>
        <v>0</v>
      </c>
      <c r="F56" s="24">
        <f>'Point distribution and weighing'!F56</f>
        <v>0</v>
      </c>
      <c r="G56" s="24">
        <f>'Point distribution and weighing'!G56</f>
        <v>0</v>
      </c>
    </row>
    <row r="57" spans="1:7" ht="15" customHeight="1" thickBot="1">
      <c r="A57" s="41"/>
      <c r="B57" s="50" t="s">
        <v>54</v>
      </c>
      <c r="C57" s="51"/>
      <c r="D57" s="105" t="s">
        <v>292</v>
      </c>
      <c r="E57" s="106"/>
      <c r="F57" s="106"/>
      <c r="G57" s="107"/>
    </row>
    <row r="58" spans="1:7" ht="27" customHeight="1">
      <c r="A58" s="40">
        <v>10</v>
      </c>
      <c r="B58" s="129" t="s">
        <v>55</v>
      </c>
      <c r="C58" s="129"/>
      <c r="D58" s="129"/>
      <c r="E58" s="129"/>
      <c r="F58" s="129"/>
      <c r="G58" s="130"/>
    </row>
    <row r="59" spans="1:7">
      <c r="A59" s="42"/>
      <c r="B59" s="18" t="s">
        <v>57</v>
      </c>
      <c r="C59" s="18">
        <v>1</v>
      </c>
      <c r="D59" s="2">
        <f t="shared" ref="D59:D60" si="7">IF(C59=1, E59,)</f>
        <v>3</v>
      </c>
      <c r="E59" s="24">
        <f>'Point distribution and weighing'!E59</f>
        <v>3</v>
      </c>
      <c r="F59" s="24">
        <f>'Point distribution and weighing'!F59</f>
        <v>0</v>
      </c>
      <c r="G59" s="24">
        <f>'Point distribution and weighing'!G59</f>
        <v>3</v>
      </c>
    </row>
    <row r="60" spans="1:7">
      <c r="A60" s="42"/>
      <c r="B60" s="10" t="s">
        <v>58</v>
      </c>
      <c r="C60" s="2"/>
      <c r="D60" s="2">
        <f t="shared" si="7"/>
        <v>0</v>
      </c>
      <c r="E60" s="24">
        <f>'Point distribution and weighing'!E60</f>
        <v>0</v>
      </c>
      <c r="F60" s="24">
        <f>'Point distribution and weighing'!F60</f>
        <v>0</v>
      </c>
      <c r="G60" s="24">
        <f>'Point distribution and weighing'!G60</f>
        <v>0</v>
      </c>
    </row>
    <row r="61" spans="1:7" ht="27" customHeight="1" thickBot="1">
      <c r="A61" s="41"/>
      <c r="B61" s="37" t="s">
        <v>56</v>
      </c>
      <c r="C61" s="86" t="s">
        <v>293</v>
      </c>
      <c r="D61" s="86"/>
      <c r="E61" s="86"/>
      <c r="F61" s="86"/>
      <c r="G61" s="87"/>
    </row>
    <row r="62" spans="1:7" ht="15" thickBot="1">
      <c r="A62" s="40">
        <v>11</v>
      </c>
      <c r="B62" s="113" t="s">
        <v>61</v>
      </c>
      <c r="C62" s="113"/>
      <c r="D62" s="114"/>
      <c r="E62" s="114"/>
      <c r="F62" s="114"/>
      <c r="G62" s="115"/>
    </row>
    <row r="63" spans="1:7">
      <c r="B63" s="16" t="s">
        <v>25</v>
      </c>
      <c r="C63" s="17"/>
      <c r="D63" s="2">
        <f t="shared" ref="D63:D66" si="8">IF(C63=1, E63,)</f>
        <v>0</v>
      </c>
      <c r="E63" s="24">
        <f>'Point distribution and weighing'!E63</f>
        <v>0</v>
      </c>
      <c r="F63" s="24">
        <f>'Point distribution and weighing'!F63</f>
        <v>0</v>
      </c>
      <c r="G63" s="24">
        <f>'Point distribution and weighing'!G63</f>
        <v>0</v>
      </c>
    </row>
    <row r="64" spans="1:7">
      <c r="B64" s="12" t="s">
        <v>26</v>
      </c>
      <c r="C64" s="2"/>
      <c r="D64" s="2">
        <f t="shared" si="8"/>
        <v>0</v>
      </c>
      <c r="E64" s="24">
        <f>'Point distribution and weighing'!E64</f>
        <v>1</v>
      </c>
      <c r="F64" s="24">
        <f>'Point distribution and weighing'!F64</f>
        <v>0</v>
      </c>
      <c r="G64" s="24">
        <f>'Point distribution and weighing'!G64</f>
        <v>0</v>
      </c>
    </row>
    <row r="65" spans="1:7">
      <c r="B65" s="12" t="s">
        <v>27</v>
      </c>
      <c r="C65" s="2"/>
      <c r="D65" s="2">
        <f t="shared" si="8"/>
        <v>0</v>
      </c>
      <c r="E65" s="24">
        <f>'Point distribution and weighing'!E65</f>
        <v>2</v>
      </c>
      <c r="F65" s="24">
        <f>'Point distribution and weighing'!F65</f>
        <v>0</v>
      </c>
      <c r="G65" s="24">
        <f>'Point distribution and weighing'!G65</f>
        <v>0</v>
      </c>
    </row>
    <row r="66" spans="1:7">
      <c r="B66" s="13" t="s">
        <v>62</v>
      </c>
      <c r="C66" s="5">
        <v>1</v>
      </c>
      <c r="D66" s="2">
        <f t="shared" si="8"/>
        <v>3</v>
      </c>
      <c r="E66" s="24">
        <f>'Point distribution and weighing'!E66</f>
        <v>3</v>
      </c>
      <c r="F66" s="24">
        <f>'Point distribution and weighing'!F66</f>
        <v>0</v>
      </c>
      <c r="G66" s="24">
        <f>'Point distribution and weighing'!G66</f>
        <v>3</v>
      </c>
    </row>
    <row r="67" spans="1:7" ht="15" customHeight="1" thickBot="1">
      <c r="B67" s="3" t="s">
        <v>54</v>
      </c>
      <c r="C67" s="25"/>
      <c r="D67" s="116"/>
      <c r="E67" s="117"/>
      <c r="F67" s="117"/>
      <c r="G67" s="118"/>
    </row>
    <row r="68" spans="1:7">
      <c r="A68" s="40">
        <v>12</v>
      </c>
      <c r="B68" s="119" t="s">
        <v>68</v>
      </c>
      <c r="C68" s="108"/>
      <c r="D68" s="108"/>
      <c r="E68" s="108"/>
      <c r="F68" s="108"/>
      <c r="G68" s="109"/>
    </row>
    <row r="69" spans="1:7">
      <c r="A69" s="42"/>
      <c r="B69" s="22" t="s">
        <v>63</v>
      </c>
      <c r="C69" s="17">
        <v>1</v>
      </c>
      <c r="D69" s="17" t="s">
        <v>261</v>
      </c>
      <c r="E69" s="70"/>
      <c r="F69" s="17"/>
      <c r="G69" s="53"/>
    </row>
    <row r="70" spans="1:7">
      <c r="A70" s="42"/>
      <c r="B70" s="14" t="s">
        <v>64</v>
      </c>
      <c r="C70" s="2"/>
      <c r="D70" s="2">
        <f t="shared" ref="D70:D72" si="9">IF(C70=1, E70,)</f>
        <v>0</v>
      </c>
      <c r="E70" s="24">
        <f>'Point distribution and weighing'!E70</f>
        <v>0</v>
      </c>
      <c r="F70" s="24">
        <f>'Point distribution and weighing'!F70</f>
        <v>0</v>
      </c>
      <c r="G70" s="24">
        <f>'Point distribution and weighing'!G70</f>
        <v>0</v>
      </c>
    </row>
    <row r="71" spans="1:7" ht="15" customHeight="1">
      <c r="A71" s="42"/>
      <c r="B71" s="11" t="s">
        <v>65</v>
      </c>
      <c r="C71" s="2"/>
      <c r="D71" s="2">
        <f t="shared" si="9"/>
        <v>0</v>
      </c>
      <c r="E71" s="24">
        <f>'Point distribution and weighing'!E71</f>
        <v>0</v>
      </c>
      <c r="F71" s="24">
        <f>'Point distribution and weighing'!F71</f>
        <v>0</v>
      </c>
      <c r="G71" s="24">
        <f>'Point distribution and weighing'!G71</f>
        <v>0</v>
      </c>
    </row>
    <row r="72" spans="1:7" ht="15" customHeight="1">
      <c r="A72" s="42"/>
      <c r="B72" s="11" t="s">
        <v>66</v>
      </c>
      <c r="C72" s="2"/>
      <c r="D72" s="2">
        <f t="shared" si="9"/>
        <v>0</v>
      </c>
      <c r="E72" s="24">
        <f>'Point distribution and weighing'!E72</f>
        <v>4</v>
      </c>
      <c r="F72" s="24">
        <f>'Point distribution and weighing'!F72</f>
        <v>0</v>
      </c>
      <c r="G72" s="24">
        <f>'Point distribution and weighing'!G72</f>
        <v>4</v>
      </c>
    </row>
    <row r="73" spans="1:7" ht="15" customHeight="1">
      <c r="A73" s="42"/>
      <c r="B73" s="11" t="s">
        <v>67</v>
      </c>
      <c r="C73" s="2"/>
      <c r="D73" s="2">
        <f>IF(AND(C73=1, C72=0), E73,)</f>
        <v>0</v>
      </c>
      <c r="E73" s="24">
        <f>'Point distribution and weighing'!E73</f>
        <v>2</v>
      </c>
      <c r="F73" s="24">
        <f>'Point distribution and weighing'!F73</f>
        <v>0</v>
      </c>
      <c r="G73" s="24">
        <f>'Point distribution and weighing'!G73</f>
        <v>0</v>
      </c>
    </row>
    <row r="74" spans="1:7" ht="15" customHeight="1">
      <c r="A74" s="42"/>
      <c r="B74" s="15" t="s">
        <v>69</v>
      </c>
      <c r="C74" s="5">
        <v>1</v>
      </c>
      <c r="D74" s="2">
        <f>IF(AND(C74=1, C73=0, C72=0), E74,)</f>
        <v>1</v>
      </c>
      <c r="E74" s="24">
        <f>'Point distribution and weighing'!E74</f>
        <v>1</v>
      </c>
      <c r="F74" s="24">
        <f>'Point distribution and weighing'!F74</f>
        <v>0</v>
      </c>
      <c r="G74" s="24">
        <f>'Point distribution and weighing'!G74</f>
        <v>0</v>
      </c>
    </row>
    <row r="75" spans="1:7" ht="15" customHeight="1" thickBot="1">
      <c r="A75" s="41"/>
      <c r="B75" s="37" t="s">
        <v>54</v>
      </c>
      <c r="C75" s="51"/>
      <c r="D75" s="105" t="s">
        <v>294</v>
      </c>
      <c r="E75" s="106"/>
      <c r="F75" s="106"/>
      <c r="G75" s="107"/>
    </row>
    <row r="76" spans="1:7" ht="30" customHeight="1">
      <c r="A76" s="40">
        <v>13</v>
      </c>
      <c r="B76" s="124" t="s">
        <v>70</v>
      </c>
      <c r="C76" s="124"/>
      <c r="D76" s="124"/>
      <c r="E76" s="124"/>
      <c r="F76" s="124"/>
      <c r="G76" s="125"/>
    </row>
    <row r="77" spans="1:7" ht="15" customHeight="1">
      <c r="A77" s="42"/>
      <c r="B77" s="11" t="s">
        <v>71</v>
      </c>
      <c r="C77" s="2"/>
      <c r="D77" s="2">
        <f t="shared" ref="D77:D80" si="10">IF(C77=1, E77,)</f>
        <v>0</v>
      </c>
      <c r="E77" s="24">
        <f>'Point distribution and weighing'!E77</f>
        <v>3</v>
      </c>
      <c r="F77" s="24">
        <f>'Point distribution and weighing'!F77</f>
        <v>0</v>
      </c>
      <c r="G77" s="24">
        <f>'Point distribution and weighing'!G77</f>
        <v>3</v>
      </c>
    </row>
    <row r="78" spans="1:7" ht="30" customHeight="1">
      <c r="A78" s="42"/>
      <c r="B78" s="11" t="s">
        <v>72</v>
      </c>
      <c r="C78" s="2"/>
      <c r="D78" s="2">
        <f t="shared" si="10"/>
        <v>0</v>
      </c>
      <c r="E78" s="24">
        <f>'Point distribution and weighing'!E78</f>
        <v>2</v>
      </c>
      <c r="F78" s="24">
        <f>'Point distribution and weighing'!F78</f>
        <v>0</v>
      </c>
      <c r="G78" s="24">
        <f>'Point distribution and weighing'!G78</f>
        <v>0</v>
      </c>
    </row>
    <row r="79" spans="1:7" ht="15" customHeight="1">
      <c r="A79" s="42"/>
      <c r="B79" s="11" t="s">
        <v>73</v>
      </c>
      <c r="C79" s="2"/>
      <c r="D79" s="2">
        <f t="shared" si="10"/>
        <v>0</v>
      </c>
      <c r="E79" s="24">
        <f>'Point distribution and weighing'!E79</f>
        <v>1</v>
      </c>
      <c r="F79" s="24">
        <f>'Point distribution and weighing'!F79</f>
        <v>0</v>
      </c>
      <c r="G79" s="24">
        <f>'Point distribution and weighing'!G79</f>
        <v>0</v>
      </c>
    </row>
    <row r="80" spans="1:7" ht="15" customHeight="1">
      <c r="A80" s="42"/>
      <c r="B80" s="15" t="s">
        <v>74</v>
      </c>
      <c r="C80" s="5"/>
      <c r="D80" s="2">
        <f t="shared" si="10"/>
        <v>0</v>
      </c>
      <c r="E80" s="24">
        <f>'Point distribution and weighing'!E80</f>
        <v>0</v>
      </c>
      <c r="F80" s="24">
        <f>'Point distribution and weighing'!F80</f>
        <v>0</v>
      </c>
      <c r="G80" s="24">
        <f>'Point distribution and weighing'!G80</f>
        <v>0</v>
      </c>
    </row>
    <row r="81" spans="1:7" ht="15" customHeight="1" thickBot="1">
      <c r="A81" s="41"/>
      <c r="B81" s="37" t="s">
        <v>54</v>
      </c>
      <c r="C81" s="51">
        <v>1</v>
      </c>
      <c r="D81" s="105" t="s">
        <v>94</v>
      </c>
      <c r="E81" s="106"/>
      <c r="F81" s="106"/>
      <c r="G81" s="107"/>
    </row>
    <row r="82" spans="1:7">
      <c r="A82" s="40">
        <v>14</v>
      </c>
      <c r="B82" s="122" t="s">
        <v>75</v>
      </c>
      <c r="C82" s="122"/>
      <c r="D82" s="122"/>
      <c r="E82" s="122"/>
      <c r="F82" s="122"/>
      <c r="G82" s="123"/>
    </row>
    <row r="83" spans="1:7" ht="15" customHeight="1">
      <c r="A83" s="42"/>
      <c r="B83" s="3" t="s">
        <v>76</v>
      </c>
      <c r="C83" s="2">
        <v>1</v>
      </c>
      <c r="D83" s="2">
        <f t="shared" ref="D83:D86" si="11">IF(C83=1, E83,)</f>
        <v>3</v>
      </c>
      <c r="E83" s="24">
        <f>'Point distribution and weighing'!E83</f>
        <v>3</v>
      </c>
      <c r="F83" s="24">
        <f>'Point distribution and weighing'!F83</f>
        <v>0</v>
      </c>
      <c r="G83" s="24">
        <f>'Point distribution and weighing'!G83</f>
        <v>3</v>
      </c>
    </row>
    <row r="84" spans="1:7" ht="27" customHeight="1">
      <c r="A84" s="42"/>
      <c r="B84" s="3" t="s">
        <v>77</v>
      </c>
      <c r="C84" s="2"/>
      <c r="D84" s="2">
        <f t="shared" si="11"/>
        <v>0</v>
      </c>
      <c r="E84" s="24">
        <f>'Point distribution and weighing'!E84</f>
        <v>2</v>
      </c>
      <c r="F84" s="24">
        <f>'Point distribution and weighing'!F84</f>
        <v>0</v>
      </c>
      <c r="G84" s="24">
        <f>'Point distribution and weighing'!G84</f>
        <v>0</v>
      </c>
    </row>
    <row r="85" spans="1:7" ht="15" customHeight="1">
      <c r="A85" s="42"/>
      <c r="B85" s="3" t="s">
        <v>78</v>
      </c>
      <c r="C85" s="2"/>
      <c r="D85" s="2">
        <f t="shared" si="11"/>
        <v>0</v>
      </c>
      <c r="E85" s="24">
        <f>'Point distribution and weighing'!E85</f>
        <v>1</v>
      </c>
      <c r="F85" s="24">
        <f>'Point distribution and weighing'!F85</f>
        <v>0</v>
      </c>
      <c r="G85" s="24">
        <f>'Point distribution and weighing'!G85</f>
        <v>0</v>
      </c>
    </row>
    <row r="86" spans="1:7" ht="15" customHeight="1">
      <c r="A86" s="42"/>
      <c r="B86" s="6" t="s">
        <v>79</v>
      </c>
      <c r="C86" s="5"/>
      <c r="D86" s="2">
        <f t="shared" si="11"/>
        <v>0</v>
      </c>
      <c r="E86" s="24">
        <f>'Point distribution and weighing'!E86</f>
        <v>0</v>
      </c>
      <c r="F86" s="24">
        <f>'Point distribution and weighing'!F86</f>
        <v>0</v>
      </c>
      <c r="G86" s="24">
        <f>'Point distribution and weighing'!G86</f>
        <v>0</v>
      </c>
    </row>
    <row r="87" spans="1:7" ht="15" customHeight="1" thickBot="1">
      <c r="A87" s="41"/>
      <c r="B87" s="50" t="s">
        <v>80</v>
      </c>
      <c r="C87" s="51"/>
      <c r="D87" s="105" t="s">
        <v>295</v>
      </c>
      <c r="E87" s="106"/>
      <c r="F87" s="106"/>
      <c r="G87" s="107"/>
    </row>
    <row r="88" spans="1:7">
      <c r="A88" s="40">
        <v>15</v>
      </c>
      <c r="B88" s="119" t="s">
        <v>81</v>
      </c>
      <c r="C88" s="108"/>
      <c r="D88" s="108"/>
      <c r="E88" s="108"/>
      <c r="F88" s="108"/>
      <c r="G88" s="109"/>
    </row>
    <row r="89" spans="1:7" ht="27" customHeight="1">
      <c r="A89" s="42"/>
      <c r="B89" s="23" t="s">
        <v>82</v>
      </c>
      <c r="C89" s="17"/>
      <c r="D89" s="2">
        <f t="shared" ref="D89:D92" si="12">IF(C89=1, E89,)</f>
        <v>0</v>
      </c>
      <c r="E89" s="24">
        <f>'Point distribution and weighing'!E89</f>
        <v>3</v>
      </c>
      <c r="F89" s="24">
        <f>'Point distribution and weighing'!F89</f>
        <v>0</v>
      </c>
      <c r="G89" s="24">
        <f>'Point distribution and weighing'!G89</f>
        <v>3</v>
      </c>
    </row>
    <row r="90" spans="1:7" ht="27" customHeight="1">
      <c r="A90" s="42"/>
      <c r="B90" s="11" t="s">
        <v>83</v>
      </c>
      <c r="C90" s="2"/>
      <c r="D90" s="2">
        <f t="shared" si="12"/>
        <v>0</v>
      </c>
      <c r="E90" s="24">
        <f>'Point distribution and weighing'!E90</f>
        <v>2</v>
      </c>
      <c r="F90" s="24">
        <f>'Point distribution and weighing'!F90</f>
        <v>0</v>
      </c>
      <c r="G90" s="24">
        <f>'Point distribution and weighing'!G90</f>
        <v>0</v>
      </c>
    </row>
    <row r="91" spans="1:7" ht="27" customHeight="1">
      <c r="A91" s="42"/>
      <c r="B91" s="11" t="s">
        <v>84</v>
      </c>
      <c r="C91" s="2"/>
      <c r="D91" s="2">
        <f t="shared" si="12"/>
        <v>0</v>
      </c>
      <c r="E91" s="24">
        <f>'Point distribution and weighing'!E91</f>
        <v>1</v>
      </c>
      <c r="F91" s="24">
        <f>'Point distribution and weighing'!F91</f>
        <v>0</v>
      </c>
      <c r="G91" s="24">
        <f>'Point distribution and weighing'!G91</f>
        <v>0</v>
      </c>
    </row>
    <row r="92" spans="1:7" ht="27" customHeight="1">
      <c r="A92" s="42"/>
      <c r="B92" s="15" t="s">
        <v>85</v>
      </c>
      <c r="C92" s="5"/>
      <c r="D92" s="2">
        <f t="shared" si="12"/>
        <v>0</v>
      </c>
      <c r="E92" s="24">
        <f>'Point distribution and weighing'!E92</f>
        <v>0</v>
      </c>
      <c r="F92" s="24">
        <f>'Point distribution and weighing'!F92</f>
        <v>0</v>
      </c>
      <c r="G92" s="24">
        <f>'Point distribution and weighing'!G92</f>
        <v>0</v>
      </c>
    </row>
    <row r="93" spans="1:7" ht="15" customHeight="1" thickBot="1">
      <c r="A93" s="41"/>
      <c r="B93" s="37" t="s">
        <v>54</v>
      </c>
      <c r="C93" s="51">
        <v>1</v>
      </c>
      <c r="D93" s="86"/>
      <c r="E93" s="86"/>
      <c r="F93" s="86"/>
      <c r="G93" s="87"/>
    </row>
    <row r="95" spans="1:7" ht="28">
      <c r="C95" s="63" t="s">
        <v>123</v>
      </c>
      <c r="D95" s="61">
        <f>SUM(D20:D24, D27:D31,D34:D36,D39:D41,D44:D46,D49:D51,D54:D56,D59:D60,D63:D66,D69:D74,D77:D80,D83:D86,D89:D92)</f>
        <v>19</v>
      </c>
      <c r="E95" s="62" t="s">
        <v>124</v>
      </c>
      <c r="F95" s="61">
        <f>SUM(G20:G24, G27:G31,G34:G36,G39:G41,G44:G46,G49:G51,G54:G56,G59:G60,G63:G66,G69:G75,G77:G80,G83:G86,G89:G92)</f>
        <v>42</v>
      </c>
    </row>
    <row r="96" spans="1:7">
      <c r="C96" s="63" t="s">
        <v>264</v>
      </c>
      <c r="D96" s="61">
        <f>SUM(I10,I18)</f>
        <v>2.7428571428571429</v>
      </c>
      <c r="E96" s="62" t="s">
        <v>265</v>
      </c>
      <c r="F96" s="61">
        <f>SUM(K10,K18)</f>
        <v>8</v>
      </c>
      <c r="G96" s="26"/>
    </row>
    <row r="97" spans="3:7" ht="28">
      <c r="C97" s="63" t="s">
        <v>120</v>
      </c>
      <c r="D97" s="61">
        <f>SUM(D95:D96)</f>
        <v>21.742857142857144</v>
      </c>
      <c r="E97" s="62" t="s">
        <v>125</v>
      </c>
      <c r="F97" s="61">
        <f>SUM(F95:F96)</f>
        <v>50</v>
      </c>
      <c r="G97" s="26"/>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84" activePane="bottomLeft" state="frozen"/>
      <selection activeCell="B96" sqref="B96"/>
      <selection pane="bottomLeft" activeCell="B96" sqref="B96"/>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127</v>
      </c>
      <c r="C2" t="s">
        <v>86</v>
      </c>
      <c r="D2" t="s">
        <v>87</v>
      </c>
      <c r="E2" t="s">
        <v>88</v>
      </c>
      <c r="F2" t="s">
        <v>132</v>
      </c>
      <c r="G2" t="s">
        <v>260</v>
      </c>
    </row>
    <row r="3" spans="1:11" ht="30" customHeight="1">
      <c r="A3" s="45">
        <v>1</v>
      </c>
      <c r="B3" s="88" t="s">
        <v>0</v>
      </c>
      <c r="C3" s="90"/>
      <c r="D3" s="90"/>
      <c r="E3" s="90"/>
      <c r="F3" s="90"/>
      <c r="G3" s="91"/>
    </row>
    <row r="4" spans="1:11" ht="52.5" customHeight="1">
      <c r="A4" s="42"/>
      <c r="B4" s="43" t="s">
        <v>1</v>
      </c>
      <c r="C4" s="44" t="s">
        <v>2</v>
      </c>
      <c r="D4" s="44" t="s">
        <v>3</v>
      </c>
      <c r="E4" s="44" t="s">
        <v>4</v>
      </c>
      <c r="F4" s="44" t="s">
        <v>5</v>
      </c>
      <c r="G4" s="46"/>
    </row>
    <row r="5" spans="1:11">
      <c r="A5" s="42"/>
      <c r="B5" s="11" t="s">
        <v>6</v>
      </c>
      <c r="C5" s="11"/>
      <c r="D5" s="11"/>
      <c r="E5" s="11">
        <v>1</v>
      </c>
      <c r="F5" s="11"/>
      <c r="G5" s="46"/>
    </row>
    <row r="6" spans="1:11" ht="14.25" customHeight="1">
      <c r="A6" s="42"/>
      <c r="B6" s="11" t="s">
        <v>7</v>
      </c>
      <c r="C6" s="11"/>
      <c r="D6" s="11"/>
      <c r="E6" s="11"/>
      <c r="F6" s="11">
        <v>1</v>
      </c>
      <c r="G6" s="46"/>
    </row>
    <row r="7" spans="1:11" ht="15" customHeight="1">
      <c r="A7" s="42"/>
      <c r="B7" s="11" t="s">
        <v>8</v>
      </c>
      <c r="C7" s="11">
        <v>1</v>
      </c>
      <c r="D7" s="11"/>
      <c r="E7" s="11"/>
      <c r="F7" s="11"/>
      <c r="G7" s="46"/>
    </row>
    <row r="8" spans="1:11" ht="15" customHeight="1">
      <c r="A8" s="42"/>
      <c r="B8" s="11" t="s">
        <v>9</v>
      </c>
      <c r="C8" s="11"/>
      <c r="D8" s="11"/>
      <c r="E8" s="11"/>
      <c r="F8" s="11">
        <v>1</v>
      </c>
      <c r="G8" s="46"/>
    </row>
    <row r="9" spans="1:11" ht="15" thickBot="1">
      <c r="A9" s="41"/>
      <c r="B9" s="37" t="s">
        <v>10</v>
      </c>
      <c r="C9" s="37">
        <v>1</v>
      </c>
      <c r="D9" s="37"/>
      <c r="E9" s="37"/>
      <c r="F9" s="37"/>
      <c r="G9" s="47"/>
    </row>
    <row r="10" spans="1:11" ht="30" customHeight="1">
      <c r="A10" s="40">
        <v>2</v>
      </c>
      <c r="B10" s="131" t="s">
        <v>11</v>
      </c>
      <c r="C10" s="132"/>
      <c r="D10" s="132"/>
      <c r="E10" s="132"/>
      <c r="F10" s="132"/>
      <c r="G10" s="133"/>
      <c r="H10" s="63" t="s">
        <v>263</v>
      </c>
      <c r="I10" s="71">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1.6</v>
      </c>
      <c r="J10" s="62" t="s">
        <v>121</v>
      </c>
      <c r="K10" s="61">
        <v>3</v>
      </c>
    </row>
    <row r="11" spans="1:11" ht="30" customHeight="1">
      <c r="A11" s="42"/>
      <c r="B11" s="34"/>
      <c r="C11" s="34" t="s">
        <v>12</v>
      </c>
      <c r="D11" s="34" t="s">
        <v>13</v>
      </c>
      <c r="E11" s="34" t="s">
        <v>14</v>
      </c>
      <c r="F11" s="34" t="s">
        <v>15</v>
      </c>
      <c r="G11" s="35" t="s">
        <v>16</v>
      </c>
    </row>
    <row r="12" spans="1:11" ht="15" customHeight="1">
      <c r="A12" s="42"/>
      <c r="B12" s="11" t="s">
        <v>17</v>
      </c>
      <c r="C12" s="9"/>
      <c r="D12" s="11"/>
      <c r="E12" s="9"/>
      <c r="F12" s="9"/>
      <c r="G12" s="36"/>
    </row>
    <row r="13" spans="1:11" ht="15" customHeight="1">
      <c r="A13" s="42"/>
      <c r="B13" s="11" t="s">
        <v>18</v>
      </c>
      <c r="C13" s="9">
        <v>1</v>
      </c>
      <c r="D13" s="11"/>
      <c r="E13" s="9"/>
      <c r="F13" s="9"/>
      <c r="G13" s="36"/>
    </row>
    <row r="14" spans="1:11" ht="27" customHeight="1">
      <c r="A14" s="42"/>
      <c r="B14" s="11" t="s">
        <v>19</v>
      </c>
      <c r="C14" s="9"/>
      <c r="D14" s="11"/>
      <c r="E14" s="9"/>
      <c r="F14" s="9"/>
      <c r="G14" s="36"/>
    </row>
    <row r="15" spans="1:11" ht="15" customHeight="1">
      <c r="A15" s="42"/>
      <c r="B15" s="11" t="s">
        <v>20</v>
      </c>
      <c r="C15" s="9"/>
      <c r="D15" s="11"/>
      <c r="E15" s="9"/>
      <c r="F15" s="9"/>
      <c r="G15" s="36"/>
    </row>
    <row r="16" spans="1:11" ht="15" customHeight="1">
      <c r="A16" s="42"/>
      <c r="B16" s="11" t="s">
        <v>21</v>
      </c>
      <c r="C16" s="9"/>
      <c r="D16" s="11">
        <v>1</v>
      </c>
      <c r="E16" s="9">
        <v>1</v>
      </c>
      <c r="F16" s="9">
        <v>1</v>
      </c>
      <c r="G16" s="36">
        <v>1</v>
      </c>
    </row>
    <row r="17" spans="1:11" ht="27" customHeight="1">
      <c r="A17" s="42"/>
      <c r="B17" s="11" t="s">
        <v>22</v>
      </c>
      <c r="C17" s="9">
        <v>1</v>
      </c>
      <c r="D17" s="11">
        <v>1</v>
      </c>
      <c r="E17" s="9">
        <v>1</v>
      </c>
      <c r="F17" s="9">
        <v>1</v>
      </c>
      <c r="G17" s="36">
        <v>1</v>
      </c>
    </row>
    <row r="18" spans="1:11" ht="15" customHeight="1" thickBot="1">
      <c r="A18" s="41"/>
      <c r="B18" s="37" t="s">
        <v>23</v>
      </c>
      <c r="C18" s="38">
        <v>1</v>
      </c>
      <c r="D18" s="37">
        <v>1</v>
      </c>
      <c r="E18" s="38">
        <v>1</v>
      </c>
      <c r="F18" s="38">
        <v>1</v>
      </c>
      <c r="G18" s="39">
        <v>1</v>
      </c>
      <c r="H18" s="63" t="s">
        <v>119</v>
      </c>
      <c r="I18" s="61">
        <f>SUM(C12:G18)*'Point distribution and weighing'!I17</f>
        <v>2.1428571428571428</v>
      </c>
      <c r="J18" s="62" t="s">
        <v>122</v>
      </c>
      <c r="K18" s="61">
        <v>5</v>
      </c>
    </row>
    <row r="19" spans="1:11" ht="27" customHeight="1">
      <c r="A19" s="48">
        <v>3</v>
      </c>
      <c r="B19" s="126" t="s">
        <v>24</v>
      </c>
      <c r="C19" s="127"/>
      <c r="D19" s="127"/>
      <c r="E19" s="127"/>
      <c r="F19" s="127"/>
      <c r="G19" s="128"/>
    </row>
    <row r="20" spans="1:11">
      <c r="A20" s="42"/>
      <c r="B20" s="1" t="s">
        <v>25</v>
      </c>
      <c r="C20" s="2"/>
      <c r="D20" s="2">
        <f>IF(C20=1, E20,)</f>
        <v>0</v>
      </c>
      <c r="E20" s="24">
        <f>'Point distribution and weighing'!E20</f>
        <v>0</v>
      </c>
      <c r="F20" s="24">
        <f>'Point distribution and weighing'!F20</f>
        <v>0</v>
      </c>
      <c r="G20" s="24">
        <f>'Point distribution and weighing'!G20</f>
        <v>4</v>
      </c>
    </row>
    <row r="21" spans="1:11">
      <c r="A21" s="42"/>
      <c r="B21" s="1" t="s">
        <v>26</v>
      </c>
      <c r="C21" s="2"/>
      <c r="D21" s="2">
        <f t="shared" ref="D21:D24" si="0">IF(C21=1, E21,)</f>
        <v>0</v>
      </c>
      <c r="E21" s="24">
        <f>'Point distribution and weighing'!E21</f>
        <v>1</v>
      </c>
      <c r="F21" s="24">
        <f>'Point distribution and weighing'!F21</f>
        <v>0</v>
      </c>
      <c r="G21" s="24">
        <f>'Point distribution and weighing'!G21</f>
        <v>0</v>
      </c>
    </row>
    <row r="22" spans="1:11">
      <c r="A22" s="42"/>
      <c r="B22" s="1" t="s">
        <v>27</v>
      </c>
      <c r="C22" s="2">
        <v>1</v>
      </c>
      <c r="D22" s="2">
        <f t="shared" si="0"/>
        <v>2</v>
      </c>
      <c r="E22" s="24">
        <f>'Point distribution and weighing'!E22</f>
        <v>2</v>
      </c>
      <c r="F22" s="24">
        <f>'Point distribution and weighing'!F22</f>
        <v>0</v>
      </c>
      <c r="G22" s="24">
        <f>'Point distribution and weighing'!G22</f>
        <v>0</v>
      </c>
    </row>
    <row r="23" spans="1:11">
      <c r="A23" s="42"/>
      <c r="B23" s="1" t="s">
        <v>28</v>
      </c>
      <c r="C23" s="2"/>
      <c r="D23" s="2">
        <f t="shared" si="0"/>
        <v>0</v>
      </c>
      <c r="E23" s="24">
        <f>'Point distribution and weighing'!E23</f>
        <v>4</v>
      </c>
      <c r="F23" s="24">
        <f>'Point distribution and weighing'!F23</f>
        <v>0</v>
      </c>
      <c r="G23" s="24">
        <f>'Point distribution and weighing'!G23</f>
        <v>0</v>
      </c>
    </row>
    <row r="24" spans="1:11">
      <c r="A24" s="42"/>
      <c r="B24" s="1" t="s">
        <v>29</v>
      </c>
      <c r="C24" s="2"/>
      <c r="D24" s="2">
        <f t="shared" si="0"/>
        <v>0</v>
      </c>
      <c r="E24" s="24">
        <f>'Point distribution and weighing'!E24</f>
        <v>2</v>
      </c>
      <c r="F24" s="24">
        <f>'Point distribution and weighing'!F24</f>
        <v>0</v>
      </c>
      <c r="G24" s="24">
        <f>'Point distribution and weighing'!G24</f>
        <v>0</v>
      </c>
    </row>
    <row r="25" spans="1:11" ht="15" customHeight="1" thickBot="1">
      <c r="A25" s="41"/>
      <c r="B25" s="50" t="s">
        <v>60</v>
      </c>
      <c r="C25" s="51"/>
      <c r="D25" s="86" t="s">
        <v>296</v>
      </c>
      <c r="E25" s="86"/>
      <c r="F25" s="86"/>
      <c r="G25" s="87"/>
    </row>
    <row r="26" spans="1:11" ht="27" customHeight="1">
      <c r="A26" s="48">
        <v>4</v>
      </c>
      <c r="B26" s="88" t="s">
        <v>30</v>
      </c>
      <c r="C26" s="89"/>
      <c r="D26" s="89"/>
      <c r="E26" s="89"/>
      <c r="F26" s="89"/>
      <c r="G26" s="134"/>
    </row>
    <row r="27" spans="1:11">
      <c r="B27" s="1" t="s">
        <v>25</v>
      </c>
      <c r="C27" s="2"/>
      <c r="D27" s="2">
        <f t="shared" ref="D27:D31" si="1">IF(C27=1, E27,)</f>
        <v>0</v>
      </c>
      <c r="E27" s="24">
        <f>'Point distribution and weighing'!E27</f>
        <v>0</v>
      </c>
      <c r="F27" s="24">
        <f>'Point distribution and weighing'!F27</f>
        <v>0</v>
      </c>
      <c r="G27" s="24">
        <f>'Point distribution and weighing'!G27</f>
        <v>4</v>
      </c>
    </row>
    <row r="28" spans="1:11">
      <c r="B28" s="1" t="s">
        <v>26</v>
      </c>
      <c r="C28" s="2"/>
      <c r="D28" s="2">
        <f t="shared" si="1"/>
        <v>0</v>
      </c>
      <c r="E28" s="24">
        <f>'Point distribution and weighing'!E28</f>
        <v>1</v>
      </c>
      <c r="F28" s="24">
        <f>'Point distribution and weighing'!F28</f>
        <v>0</v>
      </c>
      <c r="G28" s="24">
        <f>'Point distribution and weighing'!G28</f>
        <v>0</v>
      </c>
    </row>
    <row r="29" spans="1:11">
      <c r="B29" s="1" t="s">
        <v>27</v>
      </c>
      <c r="C29" s="2"/>
      <c r="D29" s="2">
        <f t="shared" si="1"/>
        <v>0</v>
      </c>
      <c r="E29" s="24">
        <f>'Point distribution and weighing'!E29</f>
        <v>2</v>
      </c>
      <c r="F29" s="24">
        <f>'Point distribution and weighing'!F29</f>
        <v>0</v>
      </c>
      <c r="G29" s="24">
        <f>'Point distribution and weighing'!G29</f>
        <v>0</v>
      </c>
    </row>
    <row r="30" spans="1:11">
      <c r="B30" s="1" t="s">
        <v>28</v>
      </c>
      <c r="C30" s="2">
        <v>1</v>
      </c>
      <c r="D30" s="2">
        <f t="shared" si="1"/>
        <v>4</v>
      </c>
      <c r="E30" s="24">
        <f>'Point distribution and weighing'!E30</f>
        <v>4</v>
      </c>
      <c r="F30" s="24">
        <f>'Point distribution and weighing'!F30</f>
        <v>0</v>
      </c>
      <c r="G30" s="24">
        <f>'Point distribution and weighing'!G30</f>
        <v>0</v>
      </c>
    </row>
    <row r="31" spans="1:11">
      <c r="B31" s="4" t="s">
        <v>29</v>
      </c>
      <c r="C31" s="5"/>
      <c r="D31" s="2">
        <f t="shared" si="1"/>
        <v>0</v>
      </c>
      <c r="E31" s="24">
        <f>'Point distribution and weighing'!E31</f>
        <v>0</v>
      </c>
      <c r="F31" s="24">
        <f>'Point distribution and weighing'!F31</f>
        <v>0</v>
      </c>
      <c r="G31" s="24">
        <f>'Point distribution and weighing'!G31</f>
        <v>0</v>
      </c>
    </row>
    <row r="32" spans="1:11" ht="15" customHeight="1" thickBot="1">
      <c r="B32" s="6" t="s">
        <v>59</v>
      </c>
      <c r="C32" s="52"/>
      <c r="D32" s="100"/>
      <c r="E32" s="101"/>
      <c r="F32" s="101"/>
      <c r="G32" s="102"/>
    </row>
    <row r="33" spans="1:7">
      <c r="A33" s="40">
        <v>5</v>
      </c>
      <c r="B33" s="108" t="s">
        <v>31</v>
      </c>
      <c r="C33" s="108"/>
      <c r="D33" s="108"/>
      <c r="E33" s="108"/>
      <c r="F33" s="108"/>
      <c r="G33" s="109"/>
    </row>
    <row r="34" spans="1:7" ht="40" customHeight="1">
      <c r="A34" s="42"/>
      <c r="B34" s="20" t="s">
        <v>32</v>
      </c>
      <c r="C34" s="17">
        <v>1</v>
      </c>
      <c r="D34" s="2">
        <f t="shared" ref="D34:D36" si="2">IF(C34=1, E34,)</f>
        <v>3</v>
      </c>
      <c r="E34" s="24">
        <f>'Point distribution and weighing'!E34</f>
        <v>3</v>
      </c>
      <c r="F34" s="24">
        <f>'Point distribution and weighing'!F34</f>
        <v>0</v>
      </c>
      <c r="G34" s="24">
        <f>'Point distribution and weighing'!G34</f>
        <v>3</v>
      </c>
    </row>
    <row r="35" spans="1:7" ht="27" customHeight="1">
      <c r="A35" s="42"/>
      <c r="B35" s="3" t="s">
        <v>33</v>
      </c>
      <c r="C35" s="2"/>
      <c r="D35" s="2">
        <f t="shared" si="2"/>
        <v>0</v>
      </c>
      <c r="E35" s="24">
        <f>'Point distribution and weighing'!E35</f>
        <v>1</v>
      </c>
      <c r="F35" s="24">
        <f>'Point distribution and weighing'!F35</f>
        <v>0</v>
      </c>
      <c r="G35" s="24">
        <f>'Point distribution and weighing'!G35</f>
        <v>0</v>
      </c>
    </row>
    <row r="36" spans="1:7" ht="15" customHeight="1">
      <c r="A36" s="42"/>
      <c r="B36" s="6" t="s">
        <v>34</v>
      </c>
      <c r="C36" s="5"/>
      <c r="D36" s="2">
        <f t="shared" si="2"/>
        <v>0</v>
      </c>
      <c r="E36" s="24">
        <f>'Point distribution and weighing'!E36</f>
        <v>0</v>
      </c>
      <c r="F36" s="24">
        <f>'Point distribution and weighing'!F36</f>
        <v>0</v>
      </c>
      <c r="G36" s="24">
        <f>'Point distribution and weighing'!G36</f>
        <v>0</v>
      </c>
    </row>
    <row r="37" spans="1:7" ht="15" customHeight="1" thickBot="1">
      <c r="A37" s="41"/>
      <c r="B37" s="50" t="s">
        <v>40</v>
      </c>
      <c r="C37" s="51"/>
      <c r="D37" s="105"/>
      <c r="E37" s="106"/>
      <c r="F37" s="106"/>
      <c r="G37" s="107"/>
    </row>
    <row r="38" spans="1:7">
      <c r="A38" s="40">
        <v>6</v>
      </c>
      <c r="B38" s="108" t="s">
        <v>35</v>
      </c>
      <c r="C38" s="108"/>
      <c r="D38" s="108"/>
      <c r="E38" s="108"/>
      <c r="F38" s="108"/>
      <c r="G38" s="109"/>
    </row>
    <row r="39" spans="1:7" ht="40" customHeight="1">
      <c r="A39" s="42"/>
      <c r="B39" s="20" t="s">
        <v>36</v>
      </c>
      <c r="C39" s="17">
        <v>1</v>
      </c>
      <c r="D39" s="2">
        <f t="shared" ref="D39:D41" si="3">IF(C39=1, E39,)</f>
        <v>3</v>
      </c>
      <c r="E39" s="24">
        <f>'Point distribution and weighing'!E39</f>
        <v>3</v>
      </c>
      <c r="F39" s="24">
        <f>'Point distribution and weighing'!F39</f>
        <v>0</v>
      </c>
      <c r="G39" s="24">
        <f>'Point distribution and weighing'!G39</f>
        <v>3</v>
      </c>
    </row>
    <row r="40" spans="1:7" ht="27" customHeight="1">
      <c r="A40" s="42"/>
      <c r="B40" s="3" t="s">
        <v>37</v>
      </c>
      <c r="C40" s="2"/>
      <c r="D40" s="2">
        <f t="shared" si="3"/>
        <v>0</v>
      </c>
      <c r="E40" s="24">
        <f>'Point distribution and weighing'!E40</f>
        <v>1</v>
      </c>
      <c r="F40" s="24">
        <f>'Point distribution and weighing'!F40</f>
        <v>0</v>
      </c>
      <c r="G40" s="24">
        <f>'Point distribution and weighing'!G40</f>
        <v>0</v>
      </c>
    </row>
    <row r="41" spans="1:7" ht="15" customHeight="1">
      <c r="A41" s="42"/>
      <c r="B41" s="6" t="s">
        <v>38</v>
      </c>
      <c r="C41" s="5"/>
      <c r="D41" s="2">
        <f t="shared" si="3"/>
        <v>0</v>
      </c>
      <c r="E41" s="24">
        <f>'Point distribution and weighing'!E41</f>
        <v>0</v>
      </c>
      <c r="F41" s="24">
        <f>'Point distribution and weighing'!F41</f>
        <v>0</v>
      </c>
      <c r="G41" s="24">
        <f>'Point distribution and weighing'!G41</f>
        <v>0</v>
      </c>
    </row>
    <row r="42" spans="1:7" ht="15" customHeight="1" thickBot="1">
      <c r="A42" s="41"/>
      <c r="B42" s="50" t="s">
        <v>39</v>
      </c>
      <c r="C42" s="51"/>
      <c r="D42" s="86" t="s">
        <v>297</v>
      </c>
      <c r="E42" s="86"/>
      <c r="F42" s="86"/>
      <c r="G42" s="87"/>
    </row>
    <row r="43" spans="1:7" ht="27" customHeight="1">
      <c r="A43" s="40">
        <v>7</v>
      </c>
      <c r="B43" s="126" t="s">
        <v>41</v>
      </c>
      <c r="C43" s="127"/>
      <c r="D43" s="127"/>
      <c r="E43" s="127"/>
      <c r="F43" s="127"/>
      <c r="G43" s="128"/>
    </row>
    <row r="44" spans="1:7" ht="27" customHeight="1">
      <c r="A44" s="42"/>
      <c r="B44" s="19" t="s">
        <v>42</v>
      </c>
      <c r="C44" s="17">
        <v>1</v>
      </c>
      <c r="D44" s="2">
        <f t="shared" ref="D44:D46" si="4">IF(C44=1, E44,)</f>
        <v>3</v>
      </c>
      <c r="E44" s="24">
        <f>'Point distribution and weighing'!E44</f>
        <v>3</v>
      </c>
      <c r="F44" s="24">
        <f>'Point distribution and weighing'!F44</f>
        <v>0</v>
      </c>
      <c r="G44" s="24">
        <f>'Point distribution and weighing'!G44</f>
        <v>3</v>
      </c>
    </row>
    <row r="45" spans="1:7" ht="27" customHeight="1">
      <c r="A45" s="42"/>
      <c r="B45" s="7" t="s">
        <v>43</v>
      </c>
      <c r="C45" s="2"/>
      <c r="D45" s="2">
        <f t="shared" si="4"/>
        <v>0</v>
      </c>
      <c r="E45" s="24">
        <f>'Point distribution and weighing'!E45</f>
        <v>1</v>
      </c>
      <c r="F45" s="24">
        <f>'Point distribution and weighing'!F45</f>
        <v>0</v>
      </c>
      <c r="G45" s="24">
        <f>'Point distribution and weighing'!G45</f>
        <v>0</v>
      </c>
    </row>
    <row r="46" spans="1:7" ht="15" customHeight="1">
      <c r="A46" s="42"/>
      <c r="B46" s="8" t="s">
        <v>44</v>
      </c>
      <c r="C46" s="5"/>
      <c r="D46" s="2">
        <f t="shared" si="4"/>
        <v>0</v>
      </c>
      <c r="E46" s="24">
        <f>'Point distribution and weighing'!E46</f>
        <v>0</v>
      </c>
      <c r="F46" s="24">
        <f>'Point distribution and weighing'!F46</f>
        <v>0</v>
      </c>
      <c r="G46" s="24">
        <f>'Point distribution and weighing'!G46</f>
        <v>0</v>
      </c>
    </row>
    <row r="47" spans="1:7" ht="15" customHeight="1" thickBot="1">
      <c r="A47" s="41"/>
      <c r="B47" s="50" t="s">
        <v>45</v>
      </c>
      <c r="C47" s="51"/>
      <c r="D47" s="86" t="s">
        <v>298</v>
      </c>
      <c r="E47" s="86"/>
      <c r="F47" s="86"/>
      <c r="G47" s="87"/>
    </row>
    <row r="48" spans="1:7" ht="27.75" customHeight="1">
      <c r="A48" s="40">
        <v>8</v>
      </c>
      <c r="B48" s="127" t="s">
        <v>46</v>
      </c>
      <c r="C48" s="127"/>
      <c r="D48" s="127"/>
      <c r="E48" s="127"/>
      <c r="F48" s="127"/>
      <c r="G48" s="128"/>
    </row>
    <row r="49" spans="1:7" ht="15" customHeight="1">
      <c r="A49" s="42"/>
      <c r="B49" s="19" t="s">
        <v>47</v>
      </c>
      <c r="C49" s="17">
        <v>1</v>
      </c>
      <c r="D49" s="2">
        <f t="shared" ref="D49:D51" si="5">IF(C49=1, E49,)</f>
        <v>3</v>
      </c>
      <c r="E49" s="24">
        <f>'Point distribution and weighing'!E49</f>
        <v>3</v>
      </c>
      <c r="F49" s="24">
        <f>'Point distribution and weighing'!F49</f>
        <v>0</v>
      </c>
      <c r="G49" s="24">
        <f>'Point distribution and weighing'!G49</f>
        <v>3</v>
      </c>
    </row>
    <row r="50" spans="1:7" ht="15" customHeight="1">
      <c r="A50" s="42"/>
      <c r="B50" s="7" t="s">
        <v>48</v>
      </c>
      <c r="C50" s="2"/>
      <c r="D50" s="2">
        <f t="shared" si="5"/>
        <v>0</v>
      </c>
      <c r="E50" s="24">
        <f>'Point distribution and weighing'!E50</f>
        <v>1</v>
      </c>
      <c r="F50" s="24">
        <f>'Point distribution and weighing'!F50</f>
        <v>0</v>
      </c>
      <c r="G50" s="24">
        <f>'Point distribution and weighing'!G50</f>
        <v>0</v>
      </c>
    </row>
    <row r="51" spans="1:7" ht="15" customHeight="1">
      <c r="A51" s="42"/>
      <c r="B51" s="8" t="s">
        <v>49</v>
      </c>
      <c r="C51" s="5"/>
      <c r="D51" s="2">
        <f t="shared" si="5"/>
        <v>0</v>
      </c>
      <c r="E51" s="24">
        <f>'Point distribution and weighing'!E51</f>
        <v>0</v>
      </c>
      <c r="F51" s="24">
        <f>'Point distribution and weighing'!F51</f>
        <v>0</v>
      </c>
      <c r="G51" s="24">
        <f>'Point distribution and weighing'!G51</f>
        <v>0</v>
      </c>
    </row>
    <row r="52" spans="1:7" ht="15" customHeight="1" thickBot="1">
      <c r="A52" s="41"/>
      <c r="B52" s="50" t="s">
        <v>45</v>
      </c>
      <c r="C52" s="51"/>
      <c r="D52" s="105" t="s">
        <v>299</v>
      </c>
      <c r="E52" s="106"/>
      <c r="F52" s="106"/>
      <c r="G52" s="107"/>
    </row>
    <row r="53" spans="1:7" ht="27" customHeight="1">
      <c r="A53" s="40">
        <v>9</v>
      </c>
      <c r="B53" s="126" t="s">
        <v>50</v>
      </c>
      <c r="C53" s="127"/>
      <c r="D53" s="127"/>
      <c r="E53" s="127"/>
      <c r="F53" s="127"/>
      <c r="G53" s="128"/>
    </row>
    <row r="54" spans="1:7" ht="15" customHeight="1">
      <c r="A54" s="42"/>
      <c r="B54" s="19" t="s">
        <v>51</v>
      </c>
      <c r="C54" s="17">
        <v>1</v>
      </c>
      <c r="D54" s="2">
        <f t="shared" ref="D54:D56" si="6">IF(C54=1, E54,)</f>
        <v>3</v>
      </c>
      <c r="E54" s="24">
        <f>'Point distribution and weighing'!E54</f>
        <v>3</v>
      </c>
      <c r="F54" s="24">
        <f>'Point distribution and weighing'!F54</f>
        <v>0</v>
      </c>
      <c r="G54" s="24">
        <f>'Point distribution and weighing'!G54</f>
        <v>3</v>
      </c>
    </row>
    <row r="55" spans="1:7" ht="15" customHeight="1">
      <c r="A55" s="42"/>
      <c r="B55" s="7" t="s">
        <v>52</v>
      </c>
      <c r="C55" s="2"/>
      <c r="D55" s="2">
        <f t="shared" si="6"/>
        <v>0</v>
      </c>
      <c r="E55" s="24">
        <f>'Point distribution and weighing'!E55</f>
        <v>1</v>
      </c>
      <c r="F55" s="24">
        <f>'Point distribution and weighing'!F55</f>
        <v>0</v>
      </c>
      <c r="G55" s="24">
        <f>'Point distribution and weighing'!G55</f>
        <v>0</v>
      </c>
    </row>
    <row r="56" spans="1:7" ht="15" customHeight="1">
      <c r="A56" s="42"/>
      <c r="B56" s="8" t="s">
        <v>53</v>
      </c>
      <c r="C56" s="5"/>
      <c r="D56" s="2">
        <f t="shared" si="6"/>
        <v>0</v>
      </c>
      <c r="E56" s="24">
        <f>'Point distribution and weighing'!E56</f>
        <v>0</v>
      </c>
      <c r="F56" s="24">
        <f>'Point distribution and weighing'!F56</f>
        <v>0</v>
      </c>
      <c r="G56" s="24">
        <f>'Point distribution and weighing'!G56</f>
        <v>0</v>
      </c>
    </row>
    <row r="57" spans="1:7" ht="15" customHeight="1" thickBot="1">
      <c r="A57" s="41"/>
      <c r="B57" s="50" t="s">
        <v>54</v>
      </c>
      <c r="C57" s="51"/>
      <c r="D57" s="105" t="s">
        <v>300</v>
      </c>
      <c r="E57" s="106"/>
      <c r="F57" s="106"/>
      <c r="G57" s="107"/>
    </row>
    <row r="58" spans="1:7" ht="27" customHeight="1">
      <c r="A58" s="40">
        <v>10</v>
      </c>
      <c r="B58" s="129" t="s">
        <v>55</v>
      </c>
      <c r="C58" s="129"/>
      <c r="D58" s="129"/>
      <c r="E58" s="129"/>
      <c r="F58" s="129"/>
      <c r="G58" s="130"/>
    </row>
    <row r="59" spans="1:7">
      <c r="A59" s="42"/>
      <c r="B59" s="18" t="s">
        <v>57</v>
      </c>
      <c r="C59" s="18">
        <v>1</v>
      </c>
      <c r="D59" s="2">
        <f t="shared" ref="D59:D60" si="7">IF(C59=1, E59,)</f>
        <v>3</v>
      </c>
      <c r="E59" s="24">
        <f>'Point distribution and weighing'!E59</f>
        <v>3</v>
      </c>
      <c r="F59" s="24">
        <f>'Point distribution and weighing'!F59</f>
        <v>0</v>
      </c>
      <c r="G59" s="24">
        <f>'Point distribution and weighing'!G59</f>
        <v>3</v>
      </c>
    </row>
    <row r="60" spans="1:7">
      <c r="A60" s="42"/>
      <c r="B60" s="10" t="s">
        <v>58</v>
      </c>
      <c r="C60" s="2"/>
      <c r="D60" s="2">
        <f t="shared" si="7"/>
        <v>0</v>
      </c>
      <c r="E60" s="24">
        <f>'Point distribution and weighing'!E60</f>
        <v>0</v>
      </c>
      <c r="F60" s="24">
        <f>'Point distribution and weighing'!F60</f>
        <v>0</v>
      </c>
      <c r="G60" s="24">
        <f>'Point distribution and weighing'!G60</f>
        <v>0</v>
      </c>
    </row>
    <row r="61" spans="1:7" ht="27" customHeight="1" thickBot="1">
      <c r="A61" s="41"/>
      <c r="B61" s="37" t="s">
        <v>56</v>
      </c>
      <c r="C61" s="86"/>
      <c r="D61" s="86"/>
      <c r="E61" s="86"/>
      <c r="F61" s="86"/>
      <c r="G61" s="87"/>
    </row>
    <row r="62" spans="1:7" ht="15" thickBot="1">
      <c r="A62" s="40">
        <v>11</v>
      </c>
      <c r="B62" s="113" t="s">
        <v>61</v>
      </c>
      <c r="C62" s="113"/>
      <c r="D62" s="114"/>
      <c r="E62" s="114"/>
      <c r="F62" s="114"/>
      <c r="G62" s="115"/>
    </row>
    <row r="63" spans="1:7">
      <c r="B63" s="16" t="s">
        <v>25</v>
      </c>
      <c r="C63" s="17"/>
      <c r="D63" s="2">
        <f t="shared" ref="D63:D66" si="8">IF(C63=1, E63,)</f>
        <v>0</v>
      </c>
      <c r="E63" s="24">
        <f>'Point distribution and weighing'!E63</f>
        <v>0</v>
      </c>
      <c r="F63" s="24">
        <f>'Point distribution and weighing'!F63</f>
        <v>0</v>
      </c>
      <c r="G63" s="24">
        <f>'Point distribution and weighing'!G63</f>
        <v>0</v>
      </c>
    </row>
    <row r="64" spans="1:7">
      <c r="B64" s="12" t="s">
        <v>26</v>
      </c>
      <c r="C64" s="2"/>
      <c r="D64" s="2">
        <f t="shared" si="8"/>
        <v>0</v>
      </c>
      <c r="E64" s="24">
        <f>'Point distribution and weighing'!E64</f>
        <v>1</v>
      </c>
      <c r="F64" s="24">
        <f>'Point distribution and weighing'!F64</f>
        <v>0</v>
      </c>
      <c r="G64" s="24">
        <f>'Point distribution and weighing'!G64</f>
        <v>0</v>
      </c>
    </row>
    <row r="65" spans="1:7">
      <c r="B65" s="12" t="s">
        <v>27</v>
      </c>
      <c r="C65" s="2"/>
      <c r="D65" s="2">
        <f t="shared" si="8"/>
        <v>0</v>
      </c>
      <c r="E65" s="24">
        <f>'Point distribution and weighing'!E65</f>
        <v>2</v>
      </c>
      <c r="F65" s="24">
        <f>'Point distribution and weighing'!F65</f>
        <v>0</v>
      </c>
      <c r="G65" s="24">
        <f>'Point distribution and weighing'!G65</f>
        <v>0</v>
      </c>
    </row>
    <row r="66" spans="1:7">
      <c r="B66" s="13" t="s">
        <v>62</v>
      </c>
      <c r="C66" s="5">
        <v>1</v>
      </c>
      <c r="D66" s="2">
        <f t="shared" si="8"/>
        <v>3</v>
      </c>
      <c r="E66" s="24">
        <f>'Point distribution and weighing'!E66</f>
        <v>3</v>
      </c>
      <c r="F66" s="24">
        <f>'Point distribution and weighing'!F66</f>
        <v>0</v>
      </c>
      <c r="G66" s="24">
        <f>'Point distribution and weighing'!G66</f>
        <v>3</v>
      </c>
    </row>
    <row r="67" spans="1:7" ht="15" customHeight="1" thickBot="1">
      <c r="B67" s="3" t="s">
        <v>54</v>
      </c>
      <c r="C67" s="25"/>
      <c r="D67" s="116" t="s">
        <v>301</v>
      </c>
      <c r="E67" s="117"/>
      <c r="F67" s="117"/>
      <c r="G67" s="118"/>
    </row>
    <row r="68" spans="1:7">
      <c r="A68" s="40">
        <v>12</v>
      </c>
      <c r="B68" s="119" t="s">
        <v>68</v>
      </c>
      <c r="C68" s="108"/>
      <c r="D68" s="108"/>
      <c r="E68" s="108"/>
      <c r="F68" s="108"/>
      <c r="G68" s="109"/>
    </row>
    <row r="69" spans="1:7">
      <c r="A69" s="42"/>
      <c r="B69" s="22" t="s">
        <v>63</v>
      </c>
      <c r="C69" s="17">
        <v>1</v>
      </c>
      <c r="D69" s="17" t="s">
        <v>261</v>
      </c>
      <c r="E69" s="70"/>
      <c r="F69" s="17"/>
      <c r="G69" s="53"/>
    </row>
    <row r="70" spans="1:7">
      <c r="A70" s="42"/>
      <c r="B70" s="14" t="s">
        <v>64</v>
      </c>
      <c r="C70" s="2"/>
      <c r="D70" s="2">
        <f t="shared" ref="D70:D72" si="9">IF(C70=1, E70,)</f>
        <v>0</v>
      </c>
      <c r="E70" s="24">
        <f>'Point distribution and weighing'!E70</f>
        <v>0</v>
      </c>
      <c r="F70" s="24">
        <f>'Point distribution and weighing'!F70</f>
        <v>0</v>
      </c>
      <c r="G70" s="24">
        <f>'Point distribution and weighing'!G70</f>
        <v>0</v>
      </c>
    </row>
    <row r="71" spans="1:7" ht="15" customHeight="1">
      <c r="A71" s="42"/>
      <c r="B71" s="11" t="s">
        <v>65</v>
      </c>
      <c r="C71" s="2"/>
      <c r="D71" s="2">
        <f t="shared" si="9"/>
        <v>0</v>
      </c>
      <c r="E71" s="24">
        <f>'Point distribution and weighing'!E71</f>
        <v>0</v>
      </c>
      <c r="F71" s="24">
        <f>'Point distribution and weighing'!F71</f>
        <v>0</v>
      </c>
      <c r="G71" s="24">
        <f>'Point distribution and weighing'!G71</f>
        <v>0</v>
      </c>
    </row>
    <row r="72" spans="1:7" ht="15" customHeight="1">
      <c r="A72" s="42"/>
      <c r="B72" s="11" t="s">
        <v>66</v>
      </c>
      <c r="C72" s="2">
        <v>1</v>
      </c>
      <c r="D72" s="2">
        <f t="shared" si="9"/>
        <v>4</v>
      </c>
      <c r="E72" s="24">
        <f>'Point distribution and weighing'!E72</f>
        <v>4</v>
      </c>
      <c r="F72" s="24">
        <f>'Point distribution and weighing'!F72</f>
        <v>0</v>
      </c>
      <c r="G72" s="24">
        <f>'Point distribution and weighing'!G72</f>
        <v>4</v>
      </c>
    </row>
    <row r="73" spans="1:7" ht="15" customHeight="1">
      <c r="A73" s="42"/>
      <c r="B73" s="11" t="s">
        <v>67</v>
      </c>
      <c r="C73" s="2">
        <v>1</v>
      </c>
      <c r="D73" s="2">
        <f>IF(AND(C73=1, C72=0), E73,)</f>
        <v>0</v>
      </c>
      <c r="E73" s="24">
        <f>'Point distribution and weighing'!E73</f>
        <v>2</v>
      </c>
      <c r="F73" s="24">
        <f>'Point distribution and weighing'!F73</f>
        <v>0</v>
      </c>
      <c r="G73" s="24">
        <f>'Point distribution and weighing'!G73</f>
        <v>0</v>
      </c>
    </row>
    <row r="74" spans="1:7" ht="15" customHeight="1">
      <c r="A74" s="42"/>
      <c r="B74" s="15" t="s">
        <v>69</v>
      </c>
      <c r="C74" s="5">
        <v>1</v>
      </c>
      <c r="D74" s="2">
        <f>IF(AND(C74=1, C73=0, C72=0), E74,)</f>
        <v>0</v>
      </c>
      <c r="E74" s="24">
        <f>'Point distribution and weighing'!E74</f>
        <v>1</v>
      </c>
      <c r="F74" s="24">
        <f>'Point distribution and weighing'!F74</f>
        <v>0</v>
      </c>
      <c r="G74" s="24">
        <f>'Point distribution and weighing'!G74</f>
        <v>0</v>
      </c>
    </row>
    <row r="75" spans="1:7" ht="15" customHeight="1" thickBot="1">
      <c r="A75" s="41"/>
      <c r="B75" s="37" t="s">
        <v>54</v>
      </c>
      <c r="C75" s="51"/>
      <c r="D75" s="105" t="s">
        <v>302</v>
      </c>
      <c r="E75" s="106"/>
      <c r="F75" s="106"/>
      <c r="G75" s="107"/>
    </row>
    <row r="76" spans="1:7" ht="30" customHeight="1">
      <c r="A76" s="40">
        <v>13</v>
      </c>
      <c r="B76" s="124" t="s">
        <v>70</v>
      </c>
      <c r="C76" s="124"/>
      <c r="D76" s="124"/>
      <c r="E76" s="124"/>
      <c r="F76" s="124"/>
      <c r="G76" s="125"/>
    </row>
    <row r="77" spans="1:7" ht="15" customHeight="1">
      <c r="A77" s="42"/>
      <c r="B77" s="11" t="s">
        <v>71</v>
      </c>
      <c r="C77" s="2">
        <v>1</v>
      </c>
      <c r="D77" s="2">
        <f t="shared" ref="D77:D80" si="10">IF(C77=1, E77,)</f>
        <v>3</v>
      </c>
      <c r="E77" s="24">
        <f>'Point distribution and weighing'!E77</f>
        <v>3</v>
      </c>
      <c r="F77" s="24">
        <f>'Point distribution and weighing'!F77</f>
        <v>0</v>
      </c>
      <c r="G77" s="24">
        <f>'Point distribution and weighing'!G77</f>
        <v>3</v>
      </c>
    </row>
    <row r="78" spans="1:7" ht="30" customHeight="1">
      <c r="A78" s="42"/>
      <c r="B78" s="11" t="s">
        <v>72</v>
      </c>
      <c r="C78" s="2"/>
      <c r="D78" s="2">
        <f t="shared" si="10"/>
        <v>0</v>
      </c>
      <c r="E78" s="24">
        <f>'Point distribution and weighing'!E78</f>
        <v>2</v>
      </c>
      <c r="F78" s="24">
        <f>'Point distribution and weighing'!F78</f>
        <v>0</v>
      </c>
      <c r="G78" s="24">
        <f>'Point distribution and weighing'!G78</f>
        <v>0</v>
      </c>
    </row>
    <row r="79" spans="1:7" ht="15" customHeight="1">
      <c r="A79" s="42"/>
      <c r="B79" s="11" t="s">
        <v>73</v>
      </c>
      <c r="C79" s="2"/>
      <c r="D79" s="2">
        <f t="shared" si="10"/>
        <v>0</v>
      </c>
      <c r="E79" s="24">
        <f>'Point distribution and weighing'!E79</f>
        <v>1</v>
      </c>
      <c r="F79" s="24">
        <f>'Point distribution and weighing'!F79</f>
        <v>0</v>
      </c>
      <c r="G79" s="24">
        <f>'Point distribution and weighing'!G79</f>
        <v>0</v>
      </c>
    </row>
    <row r="80" spans="1:7" ht="15" customHeight="1">
      <c r="A80" s="42"/>
      <c r="B80" s="15" t="s">
        <v>74</v>
      </c>
      <c r="C80" s="5"/>
      <c r="D80" s="2">
        <f t="shared" si="10"/>
        <v>0</v>
      </c>
      <c r="E80" s="24">
        <f>'Point distribution and weighing'!E80</f>
        <v>0</v>
      </c>
      <c r="F80" s="24">
        <f>'Point distribution and weighing'!F80</f>
        <v>0</v>
      </c>
      <c r="G80" s="24">
        <f>'Point distribution and weighing'!G80</f>
        <v>0</v>
      </c>
    </row>
    <row r="81" spans="1:7" ht="15" customHeight="1" thickBot="1">
      <c r="A81" s="41"/>
      <c r="B81" s="37" t="s">
        <v>54</v>
      </c>
      <c r="C81" s="51"/>
      <c r="D81" s="105" t="s">
        <v>95</v>
      </c>
      <c r="E81" s="106"/>
      <c r="F81" s="106"/>
      <c r="G81" s="107"/>
    </row>
    <row r="82" spans="1:7">
      <c r="A82" s="40">
        <v>14</v>
      </c>
      <c r="B82" s="122" t="s">
        <v>75</v>
      </c>
      <c r="C82" s="122"/>
      <c r="D82" s="122"/>
      <c r="E82" s="122"/>
      <c r="F82" s="122"/>
      <c r="G82" s="123"/>
    </row>
    <row r="83" spans="1:7" ht="15" customHeight="1">
      <c r="A83" s="42"/>
      <c r="B83" s="3" t="s">
        <v>76</v>
      </c>
      <c r="C83" s="2">
        <v>1</v>
      </c>
      <c r="D83" s="2">
        <f t="shared" ref="D83:D86" si="11">IF(C83=1, E83,)</f>
        <v>3</v>
      </c>
      <c r="E83" s="24">
        <f>'Point distribution and weighing'!E83</f>
        <v>3</v>
      </c>
      <c r="F83" s="24">
        <f>'Point distribution and weighing'!F83</f>
        <v>0</v>
      </c>
      <c r="G83" s="24">
        <f>'Point distribution and weighing'!G83</f>
        <v>3</v>
      </c>
    </row>
    <row r="84" spans="1:7" ht="27" customHeight="1">
      <c r="A84" s="42"/>
      <c r="B84" s="3" t="s">
        <v>77</v>
      </c>
      <c r="C84" s="2"/>
      <c r="D84" s="2">
        <f t="shared" si="11"/>
        <v>0</v>
      </c>
      <c r="E84" s="24">
        <f>'Point distribution and weighing'!E84</f>
        <v>2</v>
      </c>
      <c r="F84" s="24">
        <f>'Point distribution and weighing'!F84</f>
        <v>0</v>
      </c>
      <c r="G84" s="24">
        <f>'Point distribution and weighing'!G84</f>
        <v>0</v>
      </c>
    </row>
    <row r="85" spans="1:7" ht="15" customHeight="1">
      <c r="A85" s="42"/>
      <c r="B85" s="3" t="s">
        <v>78</v>
      </c>
      <c r="C85" s="2"/>
      <c r="D85" s="2">
        <f t="shared" si="11"/>
        <v>0</v>
      </c>
      <c r="E85" s="24">
        <f>'Point distribution and weighing'!E85</f>
        <v>1</v>
      </c>
      <c r="F85" s="24">
        <f>'Point distribution and weighing'!F85</f>
        <v>0</v>
      </c>
      <c r="G85" s="24">
        <f>'Point distribution and weighing'!G85</f>
        <v>0</v>
      </c>
    </row>
    <row r="86" spans="1:7" ht="15" customHeight="1">
      <c r="A86" s="42"/>
      <c r="B86" s="6" t="s">
        <v>79</v>
      </c>
      <c r="C86" s="5"/>
      <c r="D86" s="2">
        <f t="shared" si="11"/>
        <v>0</v>
      </c>
      <c r="E86" s="24">
        <f>'Point distribution and weighing'!E86</f>
        <v>0</v>
      </c>
      <c r="F86" s="24">
        <f>'Point distribution and weighing'!F86</f>
        <v>0</v>
      </c>
      <c r="G86" s="24">
        <f>'Point distribution and weighing'!G86</f>
        <v>0</v>
      </c>
    </row>
    <row r="87" spans="1:7" ht="15" customHeight="1" thickBot="1">
      <c r="A87" s="41"/>
      <c r="B87" s="50" t="s">
        <v>80</v>
      </c>
      <c r="C87" s="51"/>
      <c r="D87" s="105" t="s">
        <v>96</v>
      </c>
      <c r="E87" s="106"/>
      <c r="F87" s="106"/>
      <c r="G87" s="107"/>
    </row>
    <row r="88" spans="1:7">
      <c r="A88" s="40">
        <v>15</v>
      </c>
      <c r="B88" s="119" t="s">
        <v>81</v>
      </c>
      <c r="C88" s="108"/>
      <c r="D88" s="108"/>
      <c r="E88" s="108"/>
      <c r="F88" s="108"/>
      <c r="G88" s="109"/>
    </row>
    <row r="89" spans="1:7" ht="27" customHeight="1">
      <c r="A89" s="42"/>
      <c r="B89" s="23" t="s">
        <v>82</v>
      </c>
      <c r="C89" s="17"/>
      <c r="D89" s="2">
        <f t="shared" ref="D89:D92" si="12">IF(C89=1, E89,)</f>
        <v>0</v>
      </c>
      <c r="E89" s="24">
        <f>'Point distribution and weighing'!E89</f>
        <v>3</v>
      </c>
      <c r="F89" s="24">
        <f>'Point distribution and weighing'!F89</f>
        <v>0</v>
      </c>
      <c r="G89" s="24">
        <f>'Point distribution and weighing'!G89</f>
        <v>3</v>
      </c>
    </row>
    <row r="90" spans="1:7" ht="27" customHeight="1">
      <c r="A90" s="42"/>
      <c r="B90" s="11" t="s">
        <v>83</v>
      </c>
      <c r="C90" s="2">
        <v>1</v>
      </c>
      <c r="D90" s="2">
        <f t="shared" si="12"/>
        <v>2</v>
      </c>
      <c r="E90" s="24">
        <f>'Point distribution and weighing'!E90</f>
        <v>2</v>
      </c>
      <c r="F90" s="24">
        <f>'Point distribution and weighing'!F90</f>
        <v>0</v>
      </c>
      <c r="G90" s="24">
        <f>'Point distribution and weighing'!G90</f>
        <v>0</v>
      </c>
    </row>
    <row r="91" spans="1:7" ht="27" customHeight="1">
      <c r="A91" s="42"/>
      <c r="B91" s="11" t="s">
        <v>84</v>
      </c>
      <c r="C91" s="2"/>
      <c r="D91" s="2">
        <f t="shared" si="12"/>
        <v>0</v>
      </c>
      <c r="E91" s="24">
        <f>'Point distribution and weighing'!E91</f>
        <v>1</v>
      </c>
      <c r="F91" s="24">
        <f>'Point distribution and weighing'!F91</f>
        <v>0</v>
      </c>
      <c r="G91" s="24">
        <f>'Point distribution and weighing'!G91</f>
        <v>0</v>
      </c>
    </row>
    <row r="92" spans="1:7" ht="27" customHeight="1">
      <c r="A92" s="42"/>
      <c r="B92" s="15" t="s">
        <v>85</v>
      </c>
      <c r="C92" s="5"/>
      <c r="D92" s="2">
        <f t="shared" si="12"/>
        <v>0</v>
      </c>
      <c r="E92" s="24">
        <f>'Point distribution and weighing'!E92</f>
        <v>0</v>
      </c>
      <c r="F92" s="24">
        <f>'Point distribution and weighing'!F92</f>
        <v>0</v>
      </c>
      <c r="G92" s="24">
        <f>'Point distribution and weighing'!G92</f>
        <v>0</v>
      </c>
    </row>
    <row r="93" spans="1:7" ht="15" customHeight="1" thickBot="1">
      <c r="A93" s="41"/>
      <c r="B93" s="37" t="s">
        <v>54</v>
      </c>
      <c r="C93" s="51"/>
      <c r="D93" s="86"/>
      <c r="E93" s="86"/>
      <c r="F93" s="86"/>
      <c r="G93" s="87"/>
    </row>
    <row r="95" spans="1:7" ht="28">
      <c r="C95" s="63" t="s">
        <v>123</v>
      </c>
      <c r="D95" s="61">
        <f>SUM(D20:D24, D27:D31,D34:D36,D39:D41,D44:D46,D49:D51,D54:D56,D59:D60,D63:D66,D69:D74,D77:D80,D83:D86,D89:D92)</f>
        <v>39</v>
      </c>
      <c r="E95" s="62" t="s">
        <v>124</v>
      </c>
      <c r="F95" s="61">
        <f>SUM(G20:G24, G27:G31,G34:G36,G39:G41,G44:G46,G49:G51,G54:G56,G59:G60,G63:G66,G69:G75,G77:G80,G83:G86,G89:G92)</f>
        <v>42</v>
      </c>
    </row>
    <row r="96" spans="1:7">
      <c r="C96" s="63" t="s">
        <v>264</v>
      </c>
      <c r="D96" s="61">
        <f>SUM(I10,I18)</f>
        <v>3.7428571428571429</v>
      </c>
      <c r="E96" s="62" t="s">
        <v>265</v>
      </c>
      <c r="F96" s="61">
        <f>SUM(K10,K18)</f>
        <v>8</v>
      </c>
      <c r="G96" s="26"/>
    </row>
    <row r="97" spans="3:7" ht="28">
      <c r="C97" s="63" t="s">
        <v>120</v>
      </c>
      <c r="D97" s="61">
        <f>SUM(D95:D96)</f>
        <v>42.74285714285714</v>
      </c>
      <c r="E97" s="62" t="s">
        <v>125</v>
      </c>
      <c r="F97" s="61">
        <f>SUM(F95:F96)</f>
        <v>50</v>
      </c>
      <c r="G97" s="26"/>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81" activePane="bottomLeft" state="frozen"/>
      <selection activeCell="B96" sqref="B96"/>
      <selection pane="bottomLeft" activeCell="B96" sqref="B96"/>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127</v>
      </c>
      <c r="C2" t="s">
        <v>86</v>
      </c>
      <c r="D2" t="s">
        <v>87</v>
      </c>
      <c r="E2" t="s">
        <v>88</v>
      </c>
      <c r="F2" t="s">
        <v>132</v>
      </c>
      <c r="G2" t="s">
        <v>260</v>
      </c>
    </row>
    <row r="3" spans="1:11" ht="30" customHeight="1">
      <c r="A3" s="45">
        <v>1</v>
      </c>
      <c r="B3" s="88" t="s">
        <v>0</v>
      </c>
      <c r="C3" s="90"/>
      <c r="D3" s="90"/>
      <c r="E3" s="90"/>
      <c r="F3" s="90"/>
      <c r="G3" s="91"/>
    </row>
    <row r="4" spans="1:11" ht="52.5" customHeight="1">
      <c r="A4" s="42"/>
      <c r="B4" s="43" t="s">
        <v>1</v>
      </c>
      <c r="C4" s="44" t="s">
        <v>2</v>
      </c>
      <c r="D4" s="44" t="s">
        <v>3</v>
      </c>
      <c r="E4" s="44" t="s">
        <v>4</v>
      </c>
      <c r="F4" s="44" t="s">
        <v>5</v>
      </c>
      <c r="G4" s="46"/>
    </row>
    <row r="5" spans="1:11">
      <c r="A5" s="42"/>
      <c r="B5" s="11" t="s">
        <v>6</v>
      </c>
      <c r="C5" s="11"/>
      <c r="D5" s="11">
        <v>1</v>
      </c>
      <c r="E5" s="11"/>
      <c r="F5" s="11"/>
      <c r="G5" s="46"/>
    </row>
    <row r="6" spans="1:11" ht="14.25" customHeight="1">
      <c r="A6" s="42"/>
      <c r="B6" s="11" t="s">
        <v>7</v>
      </c>
      <c r="C6" s="11"/>
      <c r="D6" s="11">
        <v>1</v>
      </c>
      <c r="E6" s="11"/>
      <c r="F6" s="11"/>
      <c r="G6" s="46"/>
    </row>
    <row r="7" spans="1:11" ht="15" customHeight="1">
      <c r="A7" s="42"/>
      <c r="B7" s="11" t="s">
        <v>8</v>
      </c>
      <c r="C7" s="11"/>
      <c r="D7" s="11"/>
      <c r="E7" s="11"/>
      <c r="F7" s="11"/>
      <c r="G7" s="46"/>
    </row>
    <row r="8" spans="1:11" ht="15" customHeight="1">
      <c r="A8" s="42"/>
      <c r="B8" s="11" t="s">
        <v>9</v>
      </c>
      <c r="C8" s="11"/>
      <c r="D8" s="11"/>
      <c r="E8" s="11"/>
      <c r="F8" s="11"/>
      <c r="G8" s="46"/>
    </row>
    <row r="9" spans="1:11" ht="15" thickBot="1">
      <c r="A9" s="41"/>
      <c r="B9" s="37" t="s">
        <v>10</v>
      </c>
      <c r="C9" s="37"/>
      <c r="D9" s="37"/>
      <c r="E9" s="37"/>
      <c r="F9" s="37"/>
      <c r="G9" s="47"/>
    </row>
    <row r="10" spans="1:11" ht="30" customHeight="1">
      <c r="A10" s="40">
        <v>2</v>
      </c>
      <c r="B10" s="131" t="s">
        <v>11</v>
      </c>
      <c r="C10" s="132"/>
      <c r="D10" s="132"/>
      <c r="E10" s="132"/>
      <c r="F10" s="132"/>
      <c r="G10" s="133"/>
      <c r="H10" s="63" t="s">
        <v>263</v>
      </c>
      <c r="I10" s="71">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0.4</v>
      </c>
      <c r="J10" s="62" t="s">
        <v>121</v>
      </c>
      <c r="K10" s="61">
        <v>3</v>
      </c>
    </row>
    <row r="11" spans="1:11" ht="30" customHeight="1">
      <c r="A11" s="42"/>
      <c r="B11" s="34"/>
      <c r="C11" s="34" t="s">
        <v>12</v>
      </c>
      <c r="D11" s="34" t="s">
        <v>13</v>
      </c>
      <c r="E11" s="34" t="s">
        <v>14</v>
      </c>
      <c r="F11" s="34" t="s">
        <v>15</v>
      </c>
      <c r="G11" s="35" t="s">
        <v>16</v>
      </c>
    </row>
    <row r="12" spans="1:11" ht="15" customHeight="1">
      <c r="A12" s="42"/>
      <c r="B12" s="11" t="s">
        <v>17</v>
      </c>
      <c r="C12" s="9"/>
      <c r="D12" s="11"/>
      <c r="E12" s="9"/>
      <c r="F12" s="9"/>
      <c r="G12" s="36"/>
    </row>
    <row r="13" spans="1:11" ht="15" customHeight="1">
      <c r="A13" s="42"/>
      <c r="B13" s="11" t="s">
        <v>18</v>
      </c>
      <c r="C13" s="9"/>
      <c r="D13" s="11"/>
      <c r="E13" s="9">
        <v>1</v>
      </c>
      <c r="F13" s="9"/>
      <c r="G13" s="36"/>
    </row>
    <row r="14" spans="1:11" ht="27" customHeight="1">
      <c r="A14" s="42"/>
      <c r="B14" s="11" t="s">
        <v>19</v>
      </c>
      <c r="C14" s="9"/>
      <c r="D14" s="11"/>
      <c r="E14" s="9"/>
      <c r="F14" s="9"/>
      <c r="G14" s="36"/>
    </row>
    <row r="15" spans="1:11" ht="15" customHeight="1">
      <c r="A15" s="42"/>
      <c r="B15" s="11" t="s">
        <v>20</v>
      </c>
      <c r="C15" s="9"/>
      <c r="D15" s="11"/>
      <c r="E15" s="9"/>
      <c r="F15" s="9"/>
      <c r="G15" s="36"/>
    </row>
    <row r="16" spans="1:11" ht="15" customHeight="1">
      <c r="A16" s="42"/>
      <c r="B16" s="11" t="s">
        <v>21</v>
      </c>
      <c r="C16" s="9"/>
      <c r="D16" s="11"/>
      <c r="E16" s="9"/>
      <c r="F16" s="9"/>
      <c r="G16" s="36"/>
    </row>
    <row r="17" spans="1:11" ht="27" customHeight="1">
      <c r="A17" s="42"/>
      <c r="B17" s="11" t="s">
        <v>22</v>
      </c>
      <c r="C17" s="9"/>
      <c r="D17" s="11"/>
      <c r="E17" s="9"/>
      <c r="F17" s="9"/>
      <c r="G17" s="36"/>
    </row>
    <row r="18" spans="1:11" ht="15" customHeight="1" thickBot="1">
      <c r="A18" s="41"/>
      <c r="B18" s="37" t="s">
        <v>23</v>
      </c>
      <c r="C18" s="38"/>
      <c r="D18" s="37"/>
      <c r="E18" s="38">
        <v>1</v>
      </c>
      <c r="F18" s="38"/>
      <c r="G18" s="39"/>
      <c r="H18" s="63" t="s">
        <v>119</v>
      </c>
      <c r="I18" s="61">
        <f>SUM(C12:G18)*'Point distribution and weighing'!I17</f>
        <v>0.2857142857142857</v>
      </c>
      <c r="J18" s="62" t="s">
        <v>122</v>
      </c>
      <c r="K18" s="61">
        <v>5</v>
      </c>
    </row>
    <row r="19" spans="1:11" ht="27" customHeight="1">
      <c r="A19" s="48">
        <v>3</v>
      </c>
      <c r="B19" s="126" t="s">
        <v>24</v>
      </c>
      <c r="C19" s="127"/>
      <c r="D19" s="127"/>
      <c r="E19" s="127"/>
      <c r="F19" s="127"/>
      <c r="G19" s="128"/>
    </row>
    <row r="20" spans="1:11">
      <c r="A20" s="42"/>
      <c r="B20" s="1" t="s">
        <v>25</v>
      </c>
      <c r="C20" s="2"/>
      <c r="D20" s="2">
        <f>IF(C20=1, E20,)</f>
        <v>0</v>
      </c>
      <c r="E20" s="24">
        <f>'Point distribution and weighing'!E20</f>
        <v>0</v>
      </c>
      <c r="F20" s="24">
        <f>'Point distribution and weighing'!F20</f>
        <v>0</v>
      </c>
      <c r="G20" s="24">
        <f>'Point distribution and weighing'!G20</f>
        <v>4</v>
      </c>
    </row>
    <row r="21" spans="1:11">
      <c r="A21" s="42"/>
      <c r="B21" s="1" t="s">
        <v>26</v>
      </c>
      <c r="C21" s="2"/>
      <c r="D21" s="2">
        <f t="shared" ref="D21:D24" si="0">IF(C21=1, E21,)</f>
        <v>0</v>
      </c>
      <c r="E21" s="24">
        <f>'Point distribution and weighing'!E21</f>
        <v>1</v>
      </c>
      <c r="F21" s="24">
        <f>'Point distribution and weighing'!F21</f>
        <v>0</v>
      </c>
      <c r="G21" s="24">
        <f>'Point distribution and weighing'!G21</f>
        <v>0</v>
      </c>
    </row>
    <row r="22" spans="1:11">
      <c r="A22" s="42"/>
      <c r="B22" s="1" t="s">
        <v>27</v>
      </c>
      <c r="C22" s="2"/>
      <c r="D22" s="2">
        <f t="shared" si="0"/>
        <v>0</v>
      </c>
      <c r="E22" s="24">
        <f>'Point distribution and weighing'!E22</f>
        <v>2</v>
      </c>
      <c r="F22" s="24">
        <f>'Point distribution and weighing'!F22</f>
        <v>0</v>
      </c>
      <c r="G22" s="24">
        <f>'Point distribution and weighing'!G22</f>
        <v>0</v>
      </c>
    </row>
    <row r="23" spans="1:11">
      <c r="A23" s="42"/>
      <c r="B23" s="1" t="s">
        <v>28</v>
      </c>
      <c r="C23" s="2">
        <v>1</v>
      </c>
      <c r="D23" s="2">
        <f t="shared" si="0"/>
        <v>4</v>
      </c>
      <c r="E23" s="24">
        <f>'Point distribution and weighing'!E23</f>
        <v>4</v>
      </c>
      <c r="F23" s="24">
        <f>'Point distribution and weighing'!F23</f>
        <v>0</v>
      </c>
      <c r="G23" s="24">
        <f>'Point distribution and weighing'!G23</f>
        <v>0</v>
      </c>
    </row>
    <row r="24" spans="1:11">
      <c r="A24" s="42"/>
      <c r="B24" s="1" t="s">
        <v>29</v>
      </c>
      <c r="C24" s="2"/>
      <c r="D24" s="2">
        <f t="shared" si="0"/>
        <v>0</v>
      </c>
      <c r="E24" s="24">
        <f>'Point distribution and weighing'!E24</f>
        <v>2</v>
      </c>
      <c r="F24" s="24">
        <f>'Point distribution and weighing'!F24</f>
        <v>0</v>
      </c>
      <c r="G24" s="24">
        <f>'Point distribution and weighing'!G24</f>
        <v>0</v>
      </c>
    </row>
    <row r="25" spans="1:11" ht="15" customHeight="1" thickBot="1">
      <c r="A25" s="41"/>
      <c r="B25" s="50" t="s">
        <v>60</v>
      </c>
      <c r="C25" s="51"/>
      <c r="D25" s="86"/>
      <c r="E25" s="86"/>
      <c r="F25" s="86"/>
      <c r="G25" s="87"/>
    </row>
    <row r="26" spans="1:11" ht="27" customHeight="1">
      <c r="A26" s="48">
        <v>4</v>
      </c>
      <c r="B26" s="88" t="s">
        <v>30</v>
      </c>
      <c r="C26" s="89"/>
      <c r="D26" s="89"/>
      <c r="E26" s="89"/>
      <c r="F26" s="89"/>
      <c r="G26" s="134"/>
    </row>
    <row r="27" spans="1:11">
      <c r="B27" s="1" t="s">
        <v>25</v>
      </c>
      <c r="C27" s="2"/>
      <c r="D27" s="2">
        <f t="shared" ref="D27:D31" si="1">IF(C27=1, E27,)</f>
        <v>0</v>
      </c>
      <c r="E27" s="24">
        <f>'Point distribution and weighing'!E27</f>
        <v>0</v>
      </c>
      <c r="F27" s="24">
        <f>'Point distribution and weighing'!F27</f>
        <v>0</v>
      </c>
      <c r="G27" s="24">
        <f>'Point distribution and weighing'!G27</f>
        <v>4</v>
      </c>
    </row>
    <row r="28" spans="1:11">
      <c r="B28" s="1" t="s">
        <v>26</v>
      </c>
      <c r="C28" s="2"/>
      <c r="D28" s="2">
        <f t="shared" si="1"/>
        <v>0</v>
      </c>
      <c r="E28" s="24">
        <f>'Point distribution and weighing'!E28</f>
        <v>1</v>
      </c>
      <c r="F28" s="24">
        <f>'Point distribution and weighing'!F28</f>
        <v>0</v>
      </c>
      <c r="G28" s="24">
        <f>'Point distribution and weighing'!G28</f>
        <v>0</v>
      </c>
    </row>
    <row r="29" spans="1:11">
      <c r="B29" s="1" t="s">
        <v>27</v>
      </c>
      <c r="C29" s="2"/>
      <c r="D29" s="2">
        <f t="shared" si="1"/>
        <v>0</v>
      </c>
      <c r="E29" s="24">
        <f>'Point distribution and weighing'!E29</f>
        <v>2</v>
      </c>
      <c r="F29" s="24">
        <f>'Point distribution and weighing'!F29</f>
        <v>0</v>
      </c>
      <c r="G29" s="24">
        <f>'Point distribution and weighing'!G29</f>
        <v>0</v>
      </c>
    </row>
    <row r="30" spans="1:11">
      <c r="B30" s="1" t="s">
        <v>28</v>
      </c>
      <c r="C30" s="2">
        <v>1</v>
      </c>
      <c r="D30" s="2">
        <f t="shared" si="1"/>
        <v>4</v>
      </c>
      <c r="E30" s="24">
        <f>'Point distribution and weighing'!E30</f>
        <v>4</v>
      </c>
      <c r="F30" s="24">
        <f>'Point distribution and weighing'!F30</f>
        <v>0</v>
      </c>
      <c r="G30" s="24">
        <f>'Point distribution and weighing'!G30</f>
        <v>0</v>
      </c>
    </row>
    <row r="31" spans="1:11">
      <c r="B31" s="4" t="s">
        <v>29</v>
      </c>
      <c r="C31" s="5"/>
      <c r="D31" s="2">
        <f t="shared" si="1"/>
        <v>0</v>
      </c>
      <c r="E31" s="24">
        <f>'Point distribution and weighing'!E31</f>
        <v>0</v>
      </c>
      <c r="F31" s="24">
        <f>'Point distribution and weighing'!F31</f>
        <v>0</v>
      </c>
      <c r="G31" s="24">
        <f>'Point distribution and weighing'!G31</f>
        <v>0</v>
      </c>
    </row>
    <row r="32" spans="1:11" ht="15" customHeight="1" thickBot="1">
      <c r="B32" s="6" t="s">
        <v>59</v>
      </c>
      <c r="C32" s="52"/>
      <c r="D32" s="100"/>
      <c r="E32" s="101"/>
      <c r="F32" s="101"/>
      <c r="G32" s="102"/>
    </row>
    <row r="33" spans="1:7">
      <c r="A33" s="40">
        <v>5</v>
      </c>
      <c r="B33" s="108" t="s">
        <v>31</v>
      </c>
      <c r="C33" s="108"/>
      <c r="D33" s="108"/>
      <c r="E33" s="108"/>
      <c r="F33" s="108"/>
      <c r="G33" s="109"/>
    </row>
    <row r="34" spans="1:7" ht="40" customHeight="1">
      <c r="A34" s="42"/>
      <c r="B34" s="20" t="s">
        <v>32</v>
      </c>
      <c r="C34" s="17"/>
      <c r="D34" s="2">
        <f t="shared" ref="D34:D36" si="2">IF(C34=1, E34,)</f>
        <v>0</v>
      </c>
      <c r="E34" s="24">
        <f>'Point distribution and weighing'!E34</f>
        <v>3</v>
      </c>
      <c r="F34" s="24">
        <f>'Point distribution and weighing'!F34</f>
        <v>0</v>
      </c>
      <c r="G34" s="24">
        <f>'Point distribution and weighing'!G34</f>
        <v>3</v>
      </c>
    </row>
    <row r="35" spans="1:7" ht="27" customHeight="1">
      <c r="A35" s="42"/>
      <c r="B35" s="3" t="s">
        <v>33</v>
      </c>
      <c r="C35" s="2">
        <v>1</v>
      </c>
      <c r="D35" s="2">
        <f t="shared" si="2"/>
        <v>1</v>
      </c>
      <c r="E35" s="24">
        <f>'Point distribution and weighing'!E35</f>
        <v>1</v>
      </c>
      <c r="F35" s="24">
        <f>'Point distribution and weighing'!F35</f>
        <v>0</v>
      </c>
      <c r="G35" s="24">
        <f>'Point distribution and weighing'!G35</f>
        <v>0</v>
      </c>
    </row>
    <row r="36" spans="1:7" ht="15" customHeight="1">
      <c r="A36" s="42"/>
      <c r="B36" s="6" t="s">
        <v>34</v>
      </c>
      <c r="C36" s="5"/>
      <c r="D36" s="2">
        <f t="shared" si="2"/>
        <v>0</v>
      </c>
      <c r="E36" s="24">
        <f>'Point distribution and weighing'!E36</f>
        <v>0</v>
      </c>
      <c r="F36" s="24">
        <f>'Point distribution and weighing'!F36</f>
        <v>0</v>
      </c>
      <c r="G36" s="24">
        <f>'Point distribution and weighing'!G36</f>
        <v>0</v>
      </c>
    </row>
    <row r="37" spans="1:7" ht="15" customHeight="1" thickBot="1">
      <c r="A37" s="41"/>
      <c r="B37" s="50" t="s">
        <v>40</v>
      </c>
      <c r="C37" s="51"/>
      <c r="D37" s="105"/>
      <c r="E37" s="106"/>
      <c r="F37" s="106"/>
      <c r="G37" s="107"/>
    </row>
    <row r="38" spans="1:7">
      <c r="A38" s="40">
        <v>6</v>
      </c>
      <c r="B38" s="108" t="s">
        <v>35</v>
      </c>
      <c r="C38" s="108"/>
      <c r="D38" s="108"/>
      <c r="E38" s="108"/>
      <c r="F38" s="108"/>
      <c r="G38" s="109"/>
    </row>
    <row r="39" spans="1:7" ht="40" customHeight="1">
      <c r="A39" s="42"/>
      <c r="B39" s="20" t="s">
        <v>36</v>
      </c>
      <c r="C39" s="17"/>
      <c r="D39" s="2">
        <f t="shared" ref="D39:D41" si="3">IF(C39=1, E39,)</f>
        <v>0</v>
      </c>
      <c r="E39" s="24">
        <f>'Point distribution and weighing'!E39</f>
        <v>3</v>
      </c>
      <c r="F39" s="24">
        <f>'Point distribution and weighing'!F39</f>
        <v>0</v>
      </c>
      <c r="G39" s="24">
        <f>'Point distribution and weighing'!G39</f>
        <v>3</v>
      </c>
    </row>
    <row r="40" spans="1:7" ht="27" customHeight="1">
      <c r="A40" s="42"/>
      <c r="B40" s="3" t="s">
        <v>37</v>
      </c>
      <c r="C40" s="2">
        <v>1</v>
      </c>
      <c r="D40" s="2">
        <f t="shared" si="3"/>
        <v>1</v>
      </c>
      <c r="E40" s="24">
        <f>'Point distribution and weighing'!E40</f>
        <v>1</v>
      </c>
      <c r="F40" s="24">
        <f>'Point distribution and weighing'!F40</f>
        <v>0</v>
      </c>
      <c r="G40" s="24">
        <f>'Point distribution and weighing'!G40</f>
        <v>0</v>
      </c>
    </row>
    <row r="41" spans="1:7" ht="15" customHeight="1">
      <c r="A41" s="42"/>
      <c r="B41" s="6" t="s">
        <v>38</v>
      </c>
      <c r="C41" s="5"/>
      <c r="D41" s="2">
        <f t="shared" si="3"/>
        <v>0</v>
      </c>
      <c r="E41" s="24">
        <f>'Point distribution and weighing'!E41</f>
        <v>0</v>
      </c>
      <c r="F41" s="24">
        <f>'Point distribution and weighing'!F41</f>
        <v>0</v>
      </c>
      <c r="G41" s="24">
        <f>'Point distribution and weighing'!G41</f>
        <v>0</v>
      </c>
    </row>
    <row r="42" spans="1:7" ht="15" customHeight="1" thickBot="1">
      <c r="A42" s="41"/>
      <c r="B42" s="50" t="s">
        <v>39</v>
      </c>
      <c r="C42" s="51"/>
      <c r="D42" s="86"/>
      <c r="E42" s="86"/>
      <c r="F42" s="86"/>
      <c r="G42" s="87"/>
    </row>
    <row r="43" spans="1:7" ht="27" customHeight="1">
      <c r="A43" s="40">
        <v>7</v>
      </c>
      <c r="B43" s="126" t="s">
        <v>41</v>
      </c>
      <c r="C43" s="127"/>
      <c r="D43" s="127"/>
      <c r="E43" s="127"/>
      <c r="F43" s="127"/>
      <c r="G43" s="128"/>
    </row>
    <row r="44" spans="1:7" ht="27" customHeight="1">
      <c r="A44" s="42"/>
      <c r="B44" s="19" t="s">
        <v>42</v>
      </c>
      <c r="C44" s="17">
        <v>1</v>
      </c>
      <c r="D44" s="2">
        <f t="shared" ref="D44:D46" si="4">IF(C44=1, E44,)</f>
        <v>3</v>
      </c>
      <c r="E44" s="24">
        <f>'Point distribution and weighing'!E44</f>
        <v>3</v>
      </c>
      <c r="F44" s="24">
        <f>'Point distribution and weighing'!F44</f>
        <v>0</v>
      </c>
      <c r="G44" s="24">
        <f>'Point distribution and weighing'!G44</f>
        <v>3</v>
      </c>
    </row>
    <row r="45" spans="1:7" ht="27" customHeight="1">
      <c r="A45" s="42"/>
      <c r="B45" s="7" t="s">
        <v>43</v>
      </c>
      <c r="C45" s="2"/>
      <c r="D45" s="2">
        <f t="shared" si="4"/>
        <v>0</v>
      </c>
      <c r="E45" s="24">
        <f>'Point distribution and weighing'!E45</f>
        <v>1</v>
      </c>
      <c r="F45" s="24">
        <f>'Point distribution and weighing'!F45</f>
        <v>0</v>
      </c>
      <c r="G45" s="24">
        <f>'Point distribution and weighing'!G45</f>
        <v>0</v>
      </c>
    </row>
    <row r="46" spans="1:7" ht="15" customHeight="1">
      <c r="A46" s="42"/>
      <c r="B46" s="8" t="s">
        <v>44</v>
      </c>
      <c r="C46" s="5"/>
      <c r="D46" s="2">
        <f t="shared" si="4"/>
        <v>0</v>
      </c>
      <c r="E46" s="24">
        <f>'Point distribution and weighing'!E46</f>
        <v>0</v>
      </c>
      <c r="F46" s="24">
        <f>'Point distribution and weighing'!F46</f>
        <v>0</v>
      </c>
      <c r="G46" s="24">
        <f>'Point distribution and weighing'!G46</f>
        <v>0</v>
      </c>
    </row>
    <row r="47" spans="1:7" ht="15" customHeight="1" thickBot="1">
      <c r="A47" s="41"/>
      <c r="B47" s="50" t="s">
        <v>45</v>
      </c>
      <c r="C47" s="51"/>
      <c r="D47" s="86"/>
      <c r="E47" s="86"/>
      <c r="F47" s="86"/>
      <c r="G47" s="87"/>
    </row>
    <row r="48" spans="1:7" ht="27.75" customHeight="1">
      <c r="A48" s="40">
        <v>8</v>
      </c>
      <c r="B48" s="127" t="s">
        <v>46</v>
      </c>
      <c r="C48" s="127"/>
      <c r="D48" s="127"/>
      <c r="E48" s="127"/>
      <c r="F48" s="127"/>
      <c r="G48" s="128"/>
    </row>
    <row r="49" spans="1:7" ht="15" customHeight="1">
      <c r="A49" s="42"/>
      <c r="B49" s="19" t="s">
        <v>47</v>
      </c>
      <c r="C49" s="17"/>
      <c r="D49" s="2">
        <f t="shared" ref="D49:D51" si="5">IF(C49=1, E49,)</f>
        <v>0</v>
      </c>
      <c r="E49" s="24">
        <f>'Point distribution and weighing'!E49</f>
        <v>3</v>
      </c>
      <c r="F49" s="24">
        <f>'Point distribution and weighing'!F49</f>
        <v>0</v>
      </c>
      <c r="G49" s="24">
        <f>'Point distribution and weighing'!G49</f>
        <v>3</v>
      </c>
    </row>
    <row r="50" spans="1:7" ht="15" customHeight="1">
      <c r="A50" s="42"/>
      <c r="B50" s="7" t="s">
        <v>48</v>
      </c>
      <c r="C50" s="2"/>
      <c r="D50" s="2">
        <f t="shared" si="5"/>
        <v>0</v>
      </c>
      <c r="E50" s="24">
        <f>'Point distribution and weighing'!E50</f>
        <v>1</v>
      </c>
      <c r="F50" s="24">
        <f>'Point distribution and weighing'!F50</f>
        <v>0</v>
      </c>
      <c r="G50" s="24">
        <f>'Point distribution and weighing'!G50</f>
        <v>0</v>
      </c>
    </row>
    <row r="51" spans="1:7" ht="15" customHeight="1">
      <c r="A51" s="42"/>
      <c r="B51" s="8" t="s">
        <v>49</v>
      </c>
      <c r="C51" s="5">
        <v>1</v>
      </c>
      <c r="D51" s="2">
        <f t="shared" si="5"/>
        <v>0</v>
      </c>
      <c r="E51" s="24">
        <f>'Point distribution and weighing'!E51</f>
        <v>0</v>
      </c>
      <c r="F51" s="24">
        <f>'Point distribution and weighing'!F51</f>
        <v>0</v>
      </c>
      <c r="G51" s="24">
        <f>'Point distribution and weighing'!G51</f>
        <v>0</v>
      </c>
    </row>
    <row r="52" spans="1:7" ht="15" customHeight="1" thickBot="1">
      <c r="A52" s="41"/>
      <c r="B52" s="50" t="s">
        <v>45</v>
      </c>
      <c r="C52" s="51"/>
      <c r="D52" s="105"/>
      <c r="E52" s="106"/>
      <c r="F52" s="106"/>
      <c r="G52" s="107"/>
    </row>
    <row r="53" spans="1:7" ht="27" customHeight="1">
      <c r="A53" s="40">
        <v>9</v>
      </c>
      <c r="B53" s="126" t="s">
        <v>50</v>
      </c>
      <c r="C53" s="127"/>
      <c r="D53" s="127"/>
      <c r="E53" s="127"/>
      <c r="F53" s="127"/>
      <c r="G53" s="128"/>
    </row>
    <row r="54" spans="1:7" ht="15" customHeight="1">
      <c r="A54" s="42"/>
      <c r="B54" s="19" t="s">
        <v>51</v>
      </c>
      <c r="C54" s="17">
        <v>1</v>
      </c>
      <c r="D54" s="2">
        <f t="shared" ref="D54:D56" si="6">IF(C54=1, E54,)</f>
        <v>3</v>
      </c>
      <c r="E54" s="24">
        <f>'Point distribution and weighing'!E54</f>
        <v>3</v>
      </c>
      <c r="F54" s="24">
        <f>'Point distribution and weighing'!F54</f>
        <v>0</v>
      </c>
      <c r="G54" s="24">
        <f>'Point distribution and weighing'!G54</f>
        <v>3</v>
      </c>
    </row>
    <row r="55" spans="1:7" ht="15" customHeight="1">
      <c r="A55" s="42"/>
      <c r="B55" s="7" t="s">
        <v>52</v>
      </c>
      <c r="C55" s="2"/>
      <c r="D55" s="2">
        <f t="shared" si="6"/>
        <v>0</v>
      </c>
      <c r="E55" s="24">
        <f>'Point distribution and weighing'!E55</f>
        <v>1</v>
      </c>
      <c r="F55" s="24">
        <f>'Point distribution and weighing'!F55</f>
        <v>0</v>
      </c>
      <c r="G55" s="24">
        <f>'Point distribution and weighing'!G55</f>
        <v>0</v>
      </c>
    </row>
    <row r="56" spans="1:7" ht="15" customHeight="1">
      <c r="A56" s="42"/>
      <c r="B56" s="8" t="s">
        <v>53</v>
      </c>
      <c r="C56" s="5"/>
      <c r="D56" s="2">
        <f t="shared" si="6"/>
        <v>0</v>
      </c>
      <c r="E56" s="24">
        <f>'Point distribution and weighing'!E56</f>
        <v>0</v>
      </c>
      <c r="F56" s="24">
        <f>'Point distribution and weighing'!F56</f>
        <v>0</v>
      </c>
      <c r="G56" s="24">
        <f>'Point distribution and weighing'!G56</f>
        <v>0</v>
      </c>
    </row>
    <row r="57" spans="1:7" ht="15" customHeight="1" thickBot="1">
      <c r="A57" s="41"/>
      <c r="B57" s="50" t="s">
        <v>54</v>
      </c>
      <c r="C57" s="51"/>
      <c r="D57" s="105"/>
      <c r="E57" s="106"/>
      <c r="F57" s="106"/>
      <c r="G57" s="107"/>
    </row>
    <row r="58" spans="1:7" ht="27" customHeight="1">
      <c r="A58" s="40">
        <v>10</v>
      </c>
      <c r="B58" s="129" t="s">
        <v>55</v>
      </c>
      <c r="C58" s="129"/>
      <c r="D58" s="129"/>
      <c r="E58" s="129"/>
      <c r="F58" s="129"/>
      <c r="G58" s="130"/>
    </row>
    <row r="59" spans="1:7">
      <c r="A59" s="42"/>
      <c r="B59" s="18" t="s">
        <v>57</v>
      </c>
      <c r="C59" s="18"/>
      <c r="D59" s="2">
        <f t="shared" ref="D59:D60" si="7">IF(C59=1, E59,)</f>
        <v>0</v>
      </c>
      <c r="E59" s="24">
        <f>'Point distribution and weighing'!E59</f>
        <v>3</v>
      </c>
      <c r="F59" s="24">
        <f>'Point distribution and weighing'!F59</f>
        <v>0</v>
      </c>
      <c r="G59" s="24">
        <f>'Point distribution and weighing'!G59</f>
        <v>3</v>
      </c>
    </row>
    <row r="60" spans="1:7">
      <c r="A60" s="42"/>
      <c r="B60" s="10" t="s">
        <v>58</v>
      </c>
      <c r="C60" s="2">
        <v>1</v>
      </c>
      <c r="D60" s="2">
        <f t="shared" si="7"/>
        <v>0</v>
      </c>
      <c r="E60" s="24">
        <f>'Point distribution and weighing'!E60</f>
        <v>0</v>
      </c>
      <c r="F60" s="24">
        <f>'Point distribution and weighing'!F60</f>
        <v>0</v>
      </c>
      <c r="G60" s="24">
        <f>'Point distribution and weighing'!G60</f>
        <v>0</v>
      </c>
    </row>
    <row r="61" spans="1:7" ht="27" customHeight="1" thickBot="1">
      <c r="A61" s="41"/>
      <c r="B61" s="37" t="s">
        <v>56</v>
      </c>
      <c r="C61" s="86"/>
      <c r="D61" s="86"/>
      <c r="E61" s="86"/>
      <c r="F61" s="86"/>
      <c r="G61" s="87"/>
    </row>
    <row r="62" spans="1:7" ht="15" thickBot="1">
      <c r="A62" s="40">
        <v>11</v>
      </c>
      <c r="B62" s="113" t="s">
        <v>61</v>
      </c>
      <c r="C62" s="113"/>
      <c r="D62" s="114"/>
      <c r="E62" s="114"/>
      <c r="F62" s="114"/>
      <c r="G62" s="115"/>
    </row>
    <row r="63" spans="1:7">
      <c r="B63" s="16" t="s">
        <v>25</v>
      </c>
      <c r="C63" s="17"/>
      <c r="D63" s="2">
        <f t="shared" ref="D63:D66" si="8">IF(C63=1, E63,)</f>
        <v>0</v>
      </c>
      <c r="E63" s="24">
        <f>'Point distribution and weighing'!E63</f>
        <v>0</v>
      </c>
      <c r="F63" s="24">
        <f>'Point distribution and weighing'!F63</f>
        <v>0</v>
      </c>
      <c r="G63" s="24">
        <f>'Point distribution and weighing'!G63</f>
        <v>0</v>
      </c>
    </row>
    <row r="64" spans="1:7">
      <c r="B64" s="12" t="s">
        <v>26</v>
      </c>
      <c r="C64" s="2">
        <v>1</v>
      </c>
      <c r="D64" s="2">
        <f t="shared" si="8"/>
        <v>1</v>
      </c>
      <c r="E64" s="24">
        <f>'Point distribution and weighing'!E64</f>
        <v>1</v>
      </c>
      <c r="F64" s="24">
        <f>'Point distribution and weighing'!F64</f>
        <v>0</v>
      </c>
      <c r="G64" s="24">
        <f>'Point distribution and weighing'!G64</f>
        <v>0</v>
      </c>
    </row>
    <row r="65" spans="1:7">
      <c r="B65" s="12" t="s">
        <v>27</v>
      </c>
      <c r="C65" s="2"/>
      <c r="D65" s="2">
        <f t="shared" si="8"/>
        <v>0</v>
      </c>
      <c r="E65" s="24">
        <f>'Point distribution and weighing'!E65</f>
        <v>2</v>
      </c>
      <c r="F65" s="24">
        <f>'Point distribution and weighing'!F65</f>
        <v>0</v>
      </c>
      <c r="G65" s="24">
        <f>'Point distribution and weighing'!G65</f>
        <v>0</v>
      </c>
    </row>
    <row r="66" spans="1:7">
      <c r="B66" s="13" t="s">
        <v>62</v>
      </c>
      <c r="C66" s="5"/>
      <c r="D66" s="2">
        <f t="shared" si="8"/>
        <v>0</v>
      </c>
      <c r="E66" s="24">
        <f>'Point distribution and weighing'!E66</f>
        <v>3</v>
      </c>
      <c r="F66" s="24">
        <f>'Point distribution and weighing'!F66</f>
        <v>0</v>
      </c>
      <c r="G66" s="24">
        <f>'Point distribution and weighing'!G66</f>
        <v>3</v>
      </c>
    </row>
    <row r="67" spans="1:7" ht="15" customHeight="1" thickBot="1">
      <c r="B67" s="3" t="s">
        <v>54</v>
      </c>
      <c r="C67" s="25"/>
      <c r="D67" s="116"/>
      <c r="E67" s="117"/>
      <c r="F67" s="117"/>
      <c r="G67" s="118"/>
    </row>
    <row r="68" spans="1:7">
      <c r="A68" s="40">
        <v>12</v>
      </c>
      <c r="B68" s="119" t="s">
        <v>68</v>
      </c>
      <c r="C68" s="108"/>
      <c r="D68" s="108"/>
      <c r="E68" s="108"/>
      <c r="F68" s="108"/>
      <c r="G68" s="109"/>
    </row>
    <row r="69" spans="1:7">
      <c r="A69" s="42"/>
      <c r="B69" s="22" t="s">
        <v>63</v>
      </c>
      <c r="C69" s="17">
        <v>1</v>
      </c>
      <c r="D69" s="17" t="s">
        <v>261</v>
      </c>
      <c r="E69" s="70"/>
      <c r="F69" s="17"/>
      <c r="G69" s="53"/>
    </row>
    <row r="70" spans="1:7">
      <c r="A70" s="42"/>
      <c r="B70" s="14" t="s">
        <v>64</v>
      </c>
      <c r="C70" s="2"/>
      <c r="D70" s="2">
        <f t="shared" ref="D70:D74" si="9">IF(C70=1, E70,)</f>
        <v>0</v>
      </c>
      <c r="E70" s="24">
        <f>'Point distribution and weighing'!E70</f>
        <v>0</v>
      </c>
      <c r="F70" s="24">
        <f>'Point distribution and weighing'!F70</f>
        <v>0</v>
      </c>
      <c r="G70" s="24">
        <f>'Point distribution and weighing'!G70</f>
        <v>0</v>
      </c>
    </row>
    <row r="71" spans="1:7" ht="15" customHeight="1">
      <c r="A71" s="42"/>
      <c r="B71" s="11" t="s">
        <v>65</v>
      </c>
      <c r="C71" s="2"/>
      <c r="D71" s="2">
        <f t="shared" si="9"/>
        <v>0</v>
      </c>
      <c r="E71" s="24">
        <f>'Point distribution and weighing'!E71</f>
        <v>0</v>
      </c>
      <c r="F71" s="24">
        <f>'Point distribution and weighing'!F71</f>
        <v>0</v>
      </c>
      <c r="G71" s="24">
        <f>'Point distribution and weighing'!G71</f>
        <v>0</v>
      </c>
    </row>
    <row r="72" spans="1:7" ht="15" customHeight="1">
      <c r="A72" s="42"/>
      <c r="B72" s="11" t="s">
        <v>66</v>
      </c>
      <c r="C72" s="2"/>
      <c r="D72" s="2">
        <f t="shared" si="9"/>
        <v>0</v>
      </c>
      <c r="E72" s="24">
        <f>'Point distribution and weighing'!E72</f>
        <v>4</v>
      </c>
      <c r="F72" s="24">
        <f>'Point distribution and weighing'!F72</f>
        <v>0</v>
      </c>
      <c r="G72" s="24">
        <f>'Point distribution and weighing'!G72</f>
        <v>4</v>
      </c>
    </row>
    <row r="73" spans="1:7" ht="15" customHeight="1">
      <c r="A73" s="42"/>
      <c r="B73" s="11" t="s">
        <v>67</v>
      </c>
      <c r="C73" s="2">
        <v>1</v>
      </c>
      <c r="D73" s="2">
        <f t="shared" si="9"/>
        <v>2</v>
      </c>
      <c r="E73" s="24">
        <f>'Point distribution and weighing'!E73</f>
        <v>2</v>
      </c>
      <c r="F73" s="24">
        <f>'Point distribution and weighing'!F73</f>
        <v>0</v>
      </c>
      <c r="G73" s="24">
        <f>'Point distribution and weighing'!G73</f>
        <v>0</v>
      </c>
    </row>
    <row r="74" spans="1:7" ht="15" customHeight="1">
      <c r="A74" s="42"/>
      <c r="B74" s="15" t="s">
        <v>69</v>
      </c>
      <c r="C74" s="5"/>
      <c r="D74" s="2">
        <f t="shared" si="9"/>
        <v>0</v>
      </c>
      <c r="E74" s="24">
        <f>'Point distribution and weighing'!E74</f>
        <v>1</v>
      </c>
      <c r="F74" s="24">
        <f>'Point distribution and weighing'!F74</f>
        <v>0</v>
      </c>
      <c r="G74" s="24">
        <f>'Point distribution and weighing'!G74</f>
        <v>0</v>
      </c>
    </row>
    <row r="75" spans="1:7" ht="15" customHeight="1" thickBot="1">
      <c r="A75" s="41"/>
      <c r="B75" s="37" t="s">
        <v>54</v>
      </c>
      <c r="C75" s="51"/>
      <c r="D75" s="105"/>
      <c r="E75" s="106"/>
      <c r="F75" s="106"/>
      <c r="G75" s="107"/>
    </row>
    <row r="76" spans="1:7" ht="30" customHeight="1">
      <c r="A76" s="40">
        <v>13</v>
      </c>
      <c r="B76" s="124" t="s">
        <v>70</v>
      </c>
      <c r="C76" s="124"/>
      <c r="D76" s="124"/>
      <c r="E76" s="124"/>
      <c r="F76" s="124"/>
      <c r="G76" s="125"/>
    </row>
    <row r="77" spans="1:7" ht="15" customHeight="1">
      <c r="A77" s="42"/>
      <c r="B77" s="11" t="s">
        <v>71</v>
      </c>
      <c r="C77" s="2"/>
      <c r="D77" s="2">
        <f t="shared" ref="D77:D80" si="10">IF(C77=1, E77,)</f>
        <v>0</v>
      </c>
      <c r="E77" s="24">
        <f>'Point distribution and weighing'!E77</f>
        <v>3</v>
      </c>
      <c r="F77" s="24">
        <f>'Point distribution and weighing'!F77</f>
        <v>0</v>
      </c>
      <c r="G77" s="24">
        <f>'Point distribution and weighing'!G77</f>
        <v>3</v>
      </c>
    </row>
    <row r="78" spans="1:7" ht="30" customHeight="1">
      <c r="A78" s="42"/>
      <c r="B78" s="11" t="s">
        <v>72</v>
      </c>
      <c r="C78" s="2"/>
      <c r="D78" s="2">
        <f t="shared" si="10"/>
        <v>0</v>
      </c>
      <c r="E78" s="24">
        <f>'Point distribution and weighing'!E78</f>
        <v>2</v>
      </c>
      <c r="F78" s="24">
        <f>'Point distribution and weighing'!F78</f>
        <v>0</v>
      </c>
      <c r="G78" s="24">
        <f>'Point distribution and weighing'!G78</f>
        <v>0</v>
      </c>
    </row>
    <row r="79" spans="1:7" ht="15" customHeight="1">
      <c r="A79" s="42"/>
      <c r="B79" s="11" t="s">
        <v>73</v>
      </c>
      <c r="C79" s="2"/>
      <c r="D79" s="2">
        <f t="shared" si="10"/>
        <v>0</v>
      </c>
      <c r="E79" s="24">
        <f>'Point distribution and weighing'!E79</f>
        <v>1</v>
      </c>
      <c r="F79" s="24">
        <f>'Point distribution and weighing'!F79</f>
        <v>0</v>
      </c>
      <c r="G79" s="24">
        <f>'Point distribution and weighing'!G79</f>
        <v>0</v>
      </c>
    </row>
    <row r="80" spans="1:7" ht="15" customHeight="1">
      <c r="A80" s="42"/>
      <c r="B80" s="15" t="s">
        <v>74</v>
      </c>
      <c r="C80" s="5">
        <v>1</v>
      </c>
      <c r="D80" s="2">
        <f t="shared" si="10"/>
        <v>0</v>
      </c>
      <c r="E80" s="24">
        <f>'Point distribution and weighing'!E80</f>
        <v>0</v>
      </c>
      <c r="F80" s="24">
        <f>'Point distribution and weighing'!F80</f>
        <v>0</v>
      </c>
      <c r="G80" s="24">
        <f>'Point distribution and weighing'!G80</f>
        <v>0</v>
      </c>
    </row>
    <row r="81" spans="1:7" ht="15" customHeight="1" thickBot="1">
      <c r="A81" s="41"/>
      <c r="B81" s="37" t="s">
        <v>54</v>
      </c>
      <c r="C81" s="51"/>
      <c r="D81" s="105"/>
      <c r="E81" s="106"/>
      <c r="F81" s="106"/>
      <c r="G81" s="107"/>
    </row>
    <row r="82" spans="1:7">
      <c r="A82" s="40">
        <v>14</v>
      </c>
      <c r="B82" s="122" t="s">
        <v>75</v>
      </c>
      <c r="C82" s="122"/>
      <c r="D82" s="122"/>
      <c r="E82" s="122"/>
      <c r="F82" s="122"/>
      <c r="G82" s="123"/>
    </row>
    <row r="83" spans="1:7" ht="15" customHeight="1">
      <c r="A83" s="42"/>
      <c r="B83" s="3" t="s">
        <v>76</v>
      </c>
      <c r="C83" s="2"/>
      <c r="D83" s="2">
        <f t="shared" ref="D83:D86" si="11">IF(C83=1, E83,)</f>
        <v>0</v>
      </c>
      <c r="E83" s="24">
        <f>'Point distribution and weighing'!E83</f>
        <v>3</v>
      </c>
      <c r="F83" s="24">
        <f>'Point distribution and weighing'!F83</f>
        <v>0</v>
      </c>
      <c r="G83" s="24">
        <f>'Point distribution and weighing'!G83</f>
        <v>3</v>
      </c>
    </row>
    <row r="84" spans="1:7" ht="27" customHeight="1">
      <c r="A84" s="42"/>
      <c r="B84" s="3" t="s">
        <v>77</v>
      </c>
      <c r="C84" s="2"/>
      <c r="D84" s="2">
        <f t="shared" si="11"/>
        <v>0</v>
      </c>
      <c r="E84" s="24">
        <f>'Point distribution and weighing'!E84</f>
        <v>2</v>
      </c>
      <c r="F84" s="24">
        <f>'Point distribution and weighing'!F84</f>
        <v>0</v>
      </c>
      <c r="G84" s="24">
        <f>'Point distribution and weighing'!G84</f>
        <v>0</v>
      </c>
    </row>
    <row r="85" spans="1:7" ht="15" customHeight="1">
      <c r="A85" s="42"/>
      <c r="B85" s="3" t="s">
        <v>78</v>
      </c>
      <c r="C85" s="2">
        <v>1</v>
      </c>
      <c r="D85" s="2">
        <f t="shared" si="11"/>
        <v>1</v>
      </c>
      <c r="E85" s="24">
        <f>'Point distribution and weighing'!E85</f>
        <v>1</v>
      </c>
      <c r="F85" s="24">
        <f>'Point distribution and weighing'!F85</f>
        <v>0</v>
      </c>
      <c r="G85" s="24">
        <f>'Point distribution and weighing'!G85</f>
        <v>0</v>
      </c>
    </row>
    <row r="86" spans="1:7" ht="15" customHeight="1">
      <c r="A86" s="42"/>
      <c r="B86" s="6" t="s">
        <v>79</v>
      </c>
      <c r="C86" s="5"/>
      <c r="D86" s="2">
        <f t="shared" si="11"/>
        <v>0</v>
      </c>
      <c r="E86" s="24">
        <f>'Point distribution and weighing'!E86</f>
        <v>0</v>
      </c>
      <c r="F86" s="24">
        <f>'Point distribution and weighing'!F86</f>
        <v>0</v>
      </c>
      <c r="G86" s="24">
        <f>'Point distribution and weighing'!G86</f>
        <v>0</v>
      </c>
    </row>
    <row r="87" spans="1:7" ht="15" customHeight="1" thickBot="1">
      <c r="A87" s="41"/>
      <c r="B87" s="50" t="s">
        <v>80</v>
      </c>
      <c r="C87" s="51"/>
      <c r="D87" s="105"/>
      <c r="E87" s="106"/>
      <c r="F87" s="106"/>
      <c r="G87" s="107"/>
    </row>
    <row r="88" spans="1:7">
      <c r="A88" s="40">
        <v>15</v>
      </c>
      <c r="B88" s="119" t="s">
        <v>81</v>
      </c>
      <c r="C88" s="108"/>
      <c r="D88" s="108"/>
      <c r="E88" s="108"/>
      <c r="F88" s="108"/>
      <c r="G88" s="109"/>
    </row>
    <row r="89" spans="1:7" ht="27" customHeight="1">
      <c r="A89" s="42"/>
      <c r="B89" s="23" t="s">
        <v>82</v>
      </c>
      <c r="C89" s="17"/>
      <c r="D89" s="2">
        <f t="shared" ref="D89:D92" si="12">IF(C89=1, E89,)</f>
        <v>0</v>
      </c>
      <c r="E89" s="24">
        <f>'Point distribution and weighing'!E89</f>
        <v>3</v>
      </c>
      <c r="F89" s="24">
        <f>'Point distribution and weighing'!F89</f>
        <v>0</v>
      </c>
      <c r="G89" s="24">
        <f>'Point distribution and weighing'!G89</f>
        <v>3</v>
      </c>
    </row>
    <row r="90" spans="1:7" ht="27" customHeight="1">
      <c r="A90" s="42"/>
      <c r="B90" s="11" t="s">
        <v>83</v>
      </c>
      <c r="C90" s="2"/>
      <c r="D90" s="2">
        <f t="shared" si="12"/>
        <v>0</v>
      </c>
      <c r="E90" s="24">
        <f>'Point distribution and weighing'!E90</f>
        <v>2</v>
      </c>
      <c r="F90" s="24">
        <f>'Point distribution and weighing'!F90</f>
        <v>0</v>
      </c>
      <c r="G90" s="24">
        <f>'Point distribution and weighing'!G90</f>
        <v>0</v>
      </c>
    </row>
    <row r="91" spans="1:7" ht="27" customHeight="1">
      <c r="A91" s="42"/>
      <c r="B91" s="11" t="s">
        <v>84</v>
      </c>
      <c r="C91" s="2"/>
      <c r="D91" s="2">
        <f t="shared" si="12"/>
        <v>0</v>
      </c>
      <c r="E91" s="24">
        <f>'Point distribution and weighing'!E91</f>
        <v>1</v>
      </c>
      <c r="F91" s="24">
        <f>'Point distribution and weighing'!F91</f>
        <v>0</v>
      </c>
      <c r="G91" s="24">
        <f>'Point distribution and weighing'!G91</f>
        <v>0</v>
      </c>
    </row>
    <row r="92" spans="1:7" ht="27" customHeight="1">
      <c r="A92" s="42"/>
      <c r="B92" s="15" t="s">
        <v>85</v>
      </c>
      <c r="C92" s="5"/>
      <c r="D92" s="2">
        <f t="shared" si="12"/>
        <v>0</v>
      </c>
      <c r="E92" s="24">
        <f>'Point distribution and weighing'!E92</f>
        <v>0</v>
      </c>
      <c r="F92" s="24">
        <f>'Point distribution and weighing'!F92</f>
        <v>0</v>
      </c>
      <c r="G92" s="24">
        <f>'Point distribution and weighing'!G92</f>
        <v>0</v>
      </c>
    </row>
    <row r="93" spans="1:7" ht="15" customHeight="1" thickBot="1">
      <c r="A93" s="41"/>
      <c r="B93" s="37" t="s">
        <v>54</v>
      </c>
      <c r="C93" s="51">
        <v>1</v>
      </c>
      <c r="D93" s="86" t="s">
        <v>303</v>
      </c>
      <c r="E93" s="86"/>
      <c r="F93" s="86"/>
      <c r="G93" s="87"/>
    </row>
    <row r="95" spans="1:7" ht="28">
      <c r="C95" s="63" t="s">
        <v>123</v>
      </c>
      <c r="D95" s="61">
        <f>SUM(D20:D24, D27:D31,D34:D36,D39:D41,D44:D46,D49:D51,D54:D56,D59:D60,D63:D66,D69:D74,D77:D80,D83:D86,D89:D92)</f>
        <v>20</v>
      </c>
      <c r="E95" s="62" t="s">
        <v>124</v>
      </c>
      <c r="F95" s="61">
        <f>SUM(G20:G24, G27:G31,G34:G36,G39:G41,G44:G46,G49:G51,G54:G56,G59:G60,G63:G66,G69:G75,G77:G80,G83:G86,G89:G92)</f>
        <v>42</v>
      </c>
    </row>
    <row r="96" spans="1:7">
      <c r="C96" s="63" t="s">
        <v>264</v>
      </c>
      <c r="D96" s="61">
        <f>SUM(I10,I18)</f>
        <v>0.68571428571428572</v>
      </c>
      <c r="E96" s="62" t="s">
        <v>265</v>
      </c>
      <c r="F96" s="61">
        <f>SUM(K10,K18)</f>
        <v>8</v>
      </c>
      <c r="G96" s="26"/>
    </row>
    <row r="97" spans="3:7" ht="28">
      <c r="C97" s="63" t="s">
        <v>120</v>
      </c>
      <c r="D97" s="61">
        <f>SUM(D95:D96)</f>
        <v>20.685714285714287</v>
      </c>
      <c r="E97" s="62" t="s">
        <v>125</v>
      </c>
      <c r="F97" s="61">
        <f>SUM(F95:F96)</f>
        <v>50</v>
      </c>
      <c r="G97" s="26"/>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75" activePane="bottomLeft" state="frozen"/>
      <selection activeCell="B96" sqref="B96"/>
      <selection pane="bottomLeft" activeCell="B96" sqref="B96"/>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127</v>
      </c>
      <c r="C2" t="s">
        <v>86</v>
      </c>
      <c r="D2" t="s">
        <v>87</v>
      </c>
      <c r="E2" t="s">
        <v>88</v>
      </c>
      <c r="F2" t="s">
        <v>132</v>
      </c>
      <c r="G2" t="s">
        <v>260</v>
      </c>
    </row>
    <row r="3" spans="1:11" ht="30" customHeight="1">
      <c r="A3" s="45">
        <v>1</v>
      </c>
      <c r="B3" s="88" t="s">
        <v>0</v>
      </c>
      <c r="C3" s="90"/>
      <c r="D3" s="90"/>
      <c r="E3" s="90"/>
      <c r="F3" s="90"/>
      <c r="G3" s="91"/>
    </row>
    <row r="4" spans="1:11" ht="52.5" customHeight="1">
      <c r="A4" s="42"/>
      <c r="B4" s="43" t="s">
        <v>1</v>
      </c>
      <c r="C4" s="44" t="s">
        <v>2</v>
      </c>
      <c r="D4" s="44" t="s">
        <v>3</v>
      </c>
      <c r="E4" s="44" t="s">
        <v>4</v>
      </c>
      <c r="F4" s="44" t="s">
        <v>5</v>
      </c>
      <c r="G4" s="46"/>
    </row>
    <row r="5" spans="1:11">
      <c r="A5" s="42"/>
      <c r="B5" s="11" t="s">
        <v>6</v>
      </c>
      <c r="C5" s="11"/>
      <c r="D5" s="11"/>
      <c r="E5" s="11">
        <v>1</v>
      </c>
      <c r="F5" s="11"/>
      <c r="G5" s="46"/>
    </row>
    <row r="6" spans="1:11" ht="14.25" customHeight="1">
      <c r="A6" s="42"/>
      <c r="B6" s="11" t="s">
        <v>7</v>
      </c>
      <c r="C6" s="11"/>
      <c r="D6" s="11"/>
      <c r="E6" s="11"/>
      <c r="F6" s="11"/>
      <c r="G6" s="46"/>
    </row>
    <row r="7" spans="1:11" ht="15" customHeight="1">
      <c r="A7" s="42"/>
      <c r="B7" s="11" t="s">
        <v>8</v>
      </c>
      <c r="C7" s="11"/>
      <c r="D7" s="11"/>
      <c r="E7" s="11"/>
      <c r="F7" s="11"/>
      <c r="G7" s="46"/>
    </row>
    <row r="8" spans="1:11" ht="15" customHeight="1">
      <c r="A8" s="42"/>
      <c r="B8" s="11" t="s">
        <v>9</v>
      </c>
      <c r="C8" s="11"/>
      <c r="D8" s="11"/>
      <c r="E8" s="11"/>
      <c r="F8" s="11"/>
      <c r="G8" s="46"/>
    </row>
    <row r="9" spans="1:11" ht="15" thickBot="1">
      <c r="A9" s="41"/>
      <c r="B9" s="37" t="s">
        <v>10</v>
      </c>
      <c r="C9" s="37"/>
      <c r="D9" s="37"/>
      <c r="E9" s="37"/>
      <c r="F9" s="37"/>
      <c r="G9" s="47"/>
    </row>
    <row r="10" spans="1:11" ht="30" customHeight="1">
      <c r="A10" s="40">
        <v>2</v>
      </c>
      <c r="B10" s="131" t="s">
        <v>11</v>
      </c>
      <c r="C10" s="132"/>
      <c r="D10" s="132"/>
      <c r="E10" s="132"/>
      <c r="F10" s="132"/>
      <c r="G10" s="133"/>
      <c r="H10" s="63" t="s">
        <v>263</v>
      </c>
      <c r="I10" s="71">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0.4</v>
      </c>
      <c r="J10" s="62" t="s">
        <v>121</v>
      </c>
      <c r="K10" s="61">
        <v>3</v>
      </c>
    </row>
    <row r="11" spans="1:11" ht="30" customHeight="1">
      <c r="A11" s="42"/>
      <c r="B11" s="34"/>
      <c r="C11" s="34" t="s">
        <v>12</v>
      </c>
      <c r="D11" s="34" t="s">
        <v>13</v>
      </c>
      <c r="E11" s="34" t="s">
        <v>14</v>
      </c>
      <c r="F11" s="34" t="s">
        <v>15</v>
      </c>
      <c r="G11" s="35" t="s">
        <v>16</v>
      </c>
    </row>
    <row r="12" spans="1:11" ht="15" customHeight="1">
      <c r="A12" s="42"/>
      <c r="B12" s="11" t="s">
        <v>17</v>
      </c>
      <c r="C12" s="9">
        <v>1</v>
      </c>
      <c r="D12" s="11"/>
      <c r="E12" s="9"/>
      <c r="F12" s="9"/>
      <c r="G12" s="36"/>
    </row>
    <row r="13" spans="1:11" ht="15" customHeight="1">
      <c r="A13" s="42"/>
      <c r="B13" s="11" t="s">
        <v>18</v>
      </c>
      <c r="C13" s="9">
        <v>1</v>
      </c>
      <c r="D13" s="11"/>
      <c r="E13" s="9"/>
      <c r="F13" s="9"/>
      <c r="G13" s="36"/>
    </row>
    <row r="14" spans="1:11" ht="27" customHeight="1">
      <c r="A14" s="42"/>
      <c r="B14" s="11" t="s">
        <v>19</v>
      </c>
      <c r="C14" s="9"/>
      <c r="D14" s="11"/>
      <c r="E14" s="9"/>
      <c r="F14" s="9"/>
      <c r="G14" s="36"/>
    </row>
    <row r="15" spans="1:11" ht="15" customHeight="1">
      <c r="A15" s="42"/>
      <c r="B15" s="11" t="s">
        <v>20</v>
      </c>
      <c r="C15" s="9"/>
      <c r="D15" s="11"/>
      <c r="E15" s="9"/>
      <c r="F15" s="9"/>
      <c r="G15" s="36"/>
    </row>
    <row r="16" spans="1:11" ht="15" customHeight="1">
      <c r="A16" s="42"/>
      <c r="B16" s="11" t="s">
        <v>21</v>
      </c>
      <c r="C16" s="9"/>
      <c r="D16" s="11"/>
      <c r="E16" s="9"/>
      <c r="F16" s="9"/>
      <c r="G16" s="36"/>
    </row>
    <row r="17" spans="1:11" ht="27" customHeight="1">
      <c r="A17" s="42"/>
      <c r="B17" s="11" t="s">
        <v>22</v>
      </c>
      <c r="C17" s="9"/>
      <c r="D17" s="11"/>
      <c r="E17" s="9"/>
      <c r="F17" s="9"/>
      <c r="G17" s="36"/>
    </row>
    <row r="18" spans="1:11" ht="15" customHeight="1" thickBot="1">
      <c r="A18" s="41"/>
      <c r="B18" s="37" t="s">
        <v>23</v>
      </c>
      <c r="C18" s="38">
        <v>1</v>
      </c>
      <c r="D18" s="37"/>
      <c r="E18" s="38"/>
      <c r="F18" s="38"/>
      <c r="G18" s="39"/>
      <c r="H18" s="63" t="s">
        <v>119</v>
      </c>
      <c r="I18" s="61">
        <f>SUM(C12:G18)*'Point distribution and weighing'!I17</f>
        <v>0.42857142857142855</v>
      </c>
      <c r="J18" s="62" t="s">
        <v>122</v>
      </c>
      <c r="K18" s="61">
        <v>5</v>
      </c>
    </row>
    <row r="19" spans="1:11" ht="27" customHeight="1">
      <c r="A19" s="48">
        <v>3</v>
      </c>
      <c r="B19" s="126" t="s">
        <v>24</v>
      </c>
      <c r="C19" s="127"/>
      <c r="D19" s="127"/>
      <c r="E19" s="127"/>
      <c r="F19" s="127"/>
      <c r="G19" s="128"/>
    </row>
    <row r="20" spans="1:11">
      <c r="A20" s="42"/>
      <c r="B20" s="1" t="s">
        <v>25</v>
      </c>
      <c r="C20" s="2"/>
      <c r="D20" s="2">
        <f>IF(C20=1, E20,)</f>
        <v>0</v>
      </c>
      <c r="E20" s="24">
        <f>'Point distribution and weighing'!E20</f>
        <v>0</v>
      </c>
      <c r="F20" s="24">
        <f>'Point distribution and weighing'!F20</f>
        <v>0</v>
      </c>
      <c r="G20" s="24">
        <f>'Point distribution and weighing'!G20</f>
        <v>4</v>
      </c>
    </row>
    <row r="21" spans="1:11">
      <c r="A21" s="42"/>
      <c r="B21" s="1" t="s">
        <v>26</v>
      </c>
      <c r="C21" s="2">
        <v>1</v>
      </c>
      <c r="D21" s="2">
        <f t="shared" ref="D21:D24" si="0">IF(C21=1, E21,)</f>
        <v>1</v>
      </c>
      <c r="E21" s="24">
        <f>'Point distribution and weighing'!E21</f>
        <v>1</v>
      </c>
      <c r="F21" s="24">
        <f>'Point distribution and weighing'!F21</f>
        <v>0</v>
      </c>
      <c r="G21" s="24">
        <f>'Point distribution and weighing'!G21</f>
        <v>0</v>
      </c>
    </row>
    <row r="22" spans="1:11">
      <c r="A22" s="42"/>
      <c r="B22" s="1" t="s">
        <v>27</v>
      </c>
      <c r="C22" s="2"/>
      <c r="D22" s="2">
        <f t="shared" si="0"/>
        <v>0</v>
      </c>
      <c r="E22" s="24">
        <f>'Point distribution and weighing'!E22</f>
        <v>2</v>
      </c>
      <c r="F22" s="24">
        <f>'Point distribution and weighing'!F22</f>
        <v>0</v>
      </c>
      <c r="G22" s="24">
        <f>'Point distribution and weighing'!G22</f>
        <v>0</v>
      </c>
    </row>
    <row r="23" spans="1:11">
      <c r="A23" s="42"/>
      <c r="B23" s="1" t="s">
        <v>28</v>
      </c>
      <c r="C23" s="2"/>
      <c r="D23" s="2">
        <f t="shared" si="0"/>
        <v>0</v>
      </c>
      <c r="E23" s="24">
        <f>'Point distribution and weighing'!E23</f>
        <v>4</v>
      </c>
      <c r="F23" s="24">
        <f>'Point distribution and weighing'!F23</f>
        <v>0</v>
      </c>
      <c r="G23" s="24">
        <f>'Point distribution and weighing'!G23</f>
        <v>0</v>
      </c>
    </row>
    <row r="24" spans="1:11">
      <c r="A24" s="42"/>
      <c r="B24" s="1" t="s">
        <v>29</v>
      </c>
      <c r="C24" s="2"/>
      <c r="D24" s="2">
        <f t="shared" si="0"/>
        <v>0</v>
      </c>
      <c r="E24" s="24">
        <f>'Point distribution and weighing'!E24</f>
        <v>2</v>
      </c>
      <c r="F24" s="24">
        <f>'Point distribution and weighing'!F24</f>
        <v>0</v>
      </c>
      <c r="G24" s="24">
        <f>'Point distribution and weighing'!G24</f>
        <v>0</v>
      </c>
    </row>
    <row r="25" spans="1:11" ht="15" customHeight="1" thickBot="1">
      <c r="A25" s="41"/>
      <c r="B25" s="50" t="s">
        <v>60</v>
      </c>
      <c r="C25" s="51"/>
      <c r="D25" s="86"/>
      <c r="E25" s="86"/>
      <c r="F25" s="86"/>
      <c r="G25" s="87"/>
    </row>
    <row r="26" spans="1:11" ht="27" customHeight="1">
      <c r="A26" s="48">
        <v>4</v>
      </c>
      <c r="B26" s="88" t="s">
        <v>30</v>
      </c>
      <c r="C26" s="89"/>
      <c r="D26" s="89"/>
      <c r="E26" s="89"/>
      <c r="F26" s="89"/>
      <c r="G26" s="134"/>
    </row>
    <row r="27" spans="1:11">
      <c r="B27" s="1" t="s">
        <v>25</v>
      </c>
      <c r="C27" s="2"/>
      <c r="D27" s="2">
        <f t="shared" ref="D27:D31" si="1">IF(C27=1, E27,)</f>
        <v>0</v>
      </c>
      <c r="E27" s="24">
        <f>'Point distribution and weighing'!E27</f>
        <v>0</v>
      </c>
      <c r="F27" s="24">
        <f>'Point distribution and weighing'!F27</f>
        <v>0</v>
      </c>
      <c r="G27" s="24">
        <f>'Point distribution and weighing'!G27</f>
        <v>4</v>
      </c>
    </row>
    <row r="28" spans="1:11">
      <c r="B28" s="1" t="s">
        <v>26</v>
      </c>
      <c r="C28" s="2">
        <v>1</v>
      </c>
      <c r="D28" s="2">
        <f t="shared" si="1"/>
        <v>1</v>
      </c>
      <c r="E28" s="24">
        <f>'Point distribution and weighing'!E28</f>
        <v>1</v>
      </c>
      <c r="F28" s="24">
        <f>'Point distribution and weighing'!F28</f>
        <v>0</v>
      </c>
      <c r="G28" s="24">
        <f>'Point distribution and weighing'!G28</f>
        <v>0</v>
      </c>
    </row>
    <row r="29" spans="1:11">
      <c r="B29" s="1" t="s">
        <v>27</v>
      </c>
      <c r="C29" s="2"/>
      <c r="D29" s="2">
        <f t="shared" si="1"/>
        <v>0</v>
      </c>
      <c r="E29" s="24">
        <f>'Point distribution and weighing'!E29</f>
        <v>2</v>
      </c>
      <c r="F29" s="24">
        <f>'Point distribution and weighing'!F29</f>
        <v>0</v>
      </c>
      <c r="G29" s="24">
        <f>'Point distribution and weighing'!G29</f>
        <v>0</v>
      </c>
    </row>
    <row r="30" spans="1:11">
      <c r="B30" s="1" t="s">
        <v>28</v>
      </c>
      <c r="C30" s="2"/>
      <c r="D30" s="2">
        <f t="shared" si="1"/>
        <v>0</v>
      </c>
      <c r="E30" s="24">
        <f>'Point distribution and weighing'!E30</f>
        <v>4</v>
      </c>
      <c r="F30" s="24">
        <f>'Point distribution and weighing'!F30</f>
        <v>0</v>
      </c>
      <c r="G30" s="24">
        <f>'Point distribution and weighing'!G30</f>
        <v>0</v>
      </c>
    </row>
    <row r="31" spans="1:11">
      <c r="B31" s="4" t="s">
        <v>29</v>
      </c>
      <c r="C31" s="5"/>
      <c r="D31" s="2">
        <f t="shared" si="1"/>
        <v>0</v>
      </c>
      <c r="E31" s="24">
        <f>'Point distribution and weighing'!E31</f>
        <v>0</v>
      </c>
      <c r="F31" s="24">
        <f>'Point distribution and weighing'!F31</f>
        <v>0</v>
      </c>
      <c r="G31" s="24">
        <f>'Point distribution and weighing'!G31</f>
        <v>0</v>
      </c>
    </row>
    <row r="32" spans="1:11" ht="15" customHeight="1" thickBot="1">
      <c r="B32" s="6" t="s">
        <v>59</v>
      </c>
      <c r="C32" s="52"/>
      <c r="D32" s="100"/>
      <c r="E32" s="101"/>
      <c r="F32" s="101"/>
      <c r="G32" s="102"/>
    </row>
    <row r="33" spans="1:7">
      <c r="A33" s="40">
        <v>5</v>
      </c>
      <c r="B33" s="108" t="s">
        <v>31</v>
      </c>
      <c r="C33" s="108"/>
      <c r="D33" s="108"/>
      <c r="E33" s="108"/>
      <c r="F33" s="108"/>
      <c r="G33" s="109"/>
    </row>
    <row r="34" spans="1:7" ht="40" customHeight="1">
      <c r="A34" s="42"/>
      <c r="B34" s="20" t="s">
        <v>32</v>
      </c>
      <c r="C34" s="17"/>
      <c r="D34" s="2">
        <f t="shared" ref="D34:D36" si="2">IF(C34=1, E34,)</f>
        <v>0</v>
      </c>
      <c r="E34" s="24">
        <f>'Point distribution and weighing'!E34</f>
        <v>3</v>
      </c>
      <c r="F34" s="24">
        <f>'Point distribution and weighing'!F34</f>
        <v>0</v>
      </c>
      <c r="G34" s="24">
        <f>'Point distribution and weighing'!G34</f>
        <v>3</v>
      </c>
    </row>
    <row r="35" spans="1:7" ht="27" customHeight="1">
      <c r="A35" s="42"/>
      <c r="B35" s="3" t="s">
        <v>33</v>
      </c>
      <c r="C35" s="2">
        <v>1</v>
      </c>
      <c r="D35" s="2">
        <f t="shared" si="2"/>
        <v>1</v>
      </c>
      <c r="E35" s="24">
        <f>'Point distribution and weighing'!E35</f>
        <v>1</v>
      </c>
      <c r="F35" s="24">
        <f>'Point distribution and weighing'!F35</f>
        <v>0</v>
      </c>
      <c r="G35" s="24">
        <f>'Point distribution and weighing'!G35</f>
        <v>0</v>
      </c>
    </row>
    <row r="36" spans="1:7" ht="15" customHeight="1">
      <c r="A36" s="42"/>
      <c r="B36" s="6" t="s">
        <v>34</v>
      </c>
      <c r="C36" s="5"/>
      <c r="D36" s="2">
        <f t="shared" si="2"/>
        <v>0</v>
      </c>
      <c r="E36" s="24">
        <f>'Point distribution and weighing'!E36</f>
        <v>0</v>
      </c>
      <c r="F36" s="24">
        <f>'Point distribution and weighing'!F36</f>
        <v>0</v>
      </c>
      <c r="G36" s="24">
        <f>'Point distribution and weighing'!G36</f>
        <v>0</v>
      </c>
    </row>
    <row r="37" spans="1:7" ht="15" customHeight="1" thickBot="1">
      <c r="A37" s="41"/>
      <c r="B37" s="50" t="s">
        <v>40</v>
      </c>
      <c r="C37" s="51"/>
      <c r="D37" s="105"/>
      <c r="E37" s="106"/>
      <c r="F37" s="106"/>
      <c r="G37" s="107"/>
    </row>
    <row r="38" spans="1:7">
      <c r="A38" s="40">
        <v>6</v>
      </c>
      <c r="B38" s="108" t="s">
        <v>35</v>
      </c>
      <c r="C38" s="108"/>
      <c r="D38" s="108"/>
      <c r="E38" s="108"/>
      <c r="F38" s="108"/>
      <c r="G38" s="109"/>
    </row>
    <row r="39" spans="1:7" ht="40" customHeight="1">
      <c r="A39" s="42"/>
      <c r="B39" s="20" t="s">
        <v>36</v>
      </c>
      <c r="C39" s="17"/>
      <c r="D39" s="2">
        <f t="shared" ref="D39:D41" si="3">IF(C39=1, E39,)</f>
        <v>0</v>
      </c>
      <c r="E39" s="24">
        <f>'Point distribution and weighing'!E39</f>
        <v>3</v>
      </c>
      <c r="F39" s="24">
        <f>'Point distribution and weighing'!F39</f>
        <v>0</v>
      </c>
      <c r="G39" s="24">
        <f>'Point distribution and weighing'!G39</f>
        <v>3</v>
      </c>
    </row>
    <row r="40" spans="1:7" ht="27" customHeight="1">
      <c r="A40" s="42"/>
      <c r="B40" s="3" t="s">
        <v>37</v>
      </c>
      <c r="C40" s="2">
        <v>1</v>
      </c>
      <c r="D40" s="2">
        <f t="shared" si="3"/>
        <v>1</v>
      </c>
      <c r="E40" s="24">
        <f>'Point distribution and weighing'!E40</f>
        <v>1</v>
      </c>
      <c r="F40" s="24">
        <f>'Point distribution and weighing'!F40</f>
        <v>0</v>
      </c>
      <c r="G40" s="24">
        <f>'Point distribution and weighing'!G40</f>
        <v>0</v>
      </c>
    </row>
    <row r="41" spans="1:7" ht="15" customHeight="1">
      <c r="A41" s="42"/>
      <c r="B41" s="6" t="s">
        <v>38</v>
      </c>
      <c r="C41" s="5"/>
      <c r="D41" s="2">
        <f t="shared" si="3"/>
        <v>0</v>
      </c>
      <c r="E41" s="24">
        <f>'Point distribution and weighing'!E41</f>
        <v>0</v>
      </c>
      <c r="F41" s="24">
        <f>'Point distribution and weighing'!F41</f>
        <v>0</v>
      </c>
      <c r="G41" s="24">
        <f>'Point distribution and weighing'!G41</f>
        <v>0</v>
      </c>
    </row>
    <row r="42" spans="1:7" ht="15" customHeight="1" thickBot="1">
      <c r="A42" s="41"/>
      <c r="B42" s="50" t="s">
        <v>39</v>
      </c>
      <c r="C42" s="51"/>
      <c r="D42" s="86"/>
      <c r="E42" s="86"/>
      <c r="F42" s="86"/>
      <c r="G42" s="87"/>
    </row>
    <row r="43" spans="1:7" ht="27" customHeight="1">
      <c r="A43" s="40">
        <v>7</v>
      </c>
      <c r="B43" s="126" t="s">
        <v>41</v>
      </c>
      <c r="C43" s="127"/>
      <c r="D43" s="127"/>
      <c r="E43" s="127"/>
      <c r="F43" s="127"/>
      <c r="G43" s="128"/>
    </row>
    <row r="44" spans="1:7" ht="27" customHeight="1">
      <c r="A44" s="42"/>
      <c r="B44" s="19" t="s">
        <v>42</v>
      </c>
      <c r="C44" s="17">
        <v>1</v>
      </c>
      <c r="D44" s="2">
        <f t="shared" ref="D44:D46" si="4">IF(C44=1, E44,)</f>
        <v>3</v>
      </c>
      <c r="E44" s="24">
        <f>'Point distribution and weighing'!E44</f>
        <v>3</v>
      </c>
      <c r="F44" s="24">
        <f>'Point distribution and weighing'!F44</f>
        <v>0</v>
      </c>
      <c r="G44" s="24">
        <f>'Point distribution and weighing'!G44</f>
        <v>3</v>
      </c>
    </row>
    <row r="45" spans="1:7" ht="27" customHeight="1">
      <c r="A45" s="42"/>
      <c r="B45" s="7" t="s">
        <v>43</v>
      </c>
      <c r="C45" s="2"/>
      <c r="D45" s="2">
        <f t="shared" si="4"/>
        <v>0</v>
      </c>
      <c r="E45" s="24">
        <f>'Point distribution and weighing'!E45</f>
        <v>1</v>
      </c>
      <c r="F45" s="24">
        <f>'Point distribution and weighing'!F45</f>
        <v>0</v>
      </c>
      <c r="G45" s="24">
        <f>'Point distribution and weighing'!G45</f>
        <v>0</v>
      </c>
    </row>
    <row r="46" spans="1:7" ht="15" customHeight="1">
      <c r="A46" s="42"/>
      <c r="B46" s="8" t="s">
        <v>44</v>
      </c>
      <c r="C46" s="5"/>
      <c r="D46" s="2">
        <f t="shared" si="4"/>
        <v>0</v>
      </c>
      <c r="E46" s="24">
        <f>'Point distribution and weighing'!E46</f>
        <v>0</v>
      </c>
      <c r="F46" s="24">
        <f>'Point distribution and weighing'!F46</f>
        <v>0</v>
      </c>
      <c r="G46" s="24">
        <f>'Point distribution and weighing'!G46</f>
        <v>0</v>
      </c>
    </row>
    <row r="47" spans="1:7" ht="15" customHeight="1" thickBot="1">
      <c r="A47" s="41"/>
      <c r="B47" s="50" t="s">
        <v>45</v>
      </c>
      <c r="C47" s="51"/>
      <c r="D47" s="86"/>
      <c r="E47" s="86"/>
      <c r="F47" s="86"/>
      <c r="G47" s="87"/>
    </row>
    <row r="48" spans="1:7" ht="27.75" customHeight="1">
      <c r="A48" s="40">
        <v>8</v>
      </c>
      <c r="B48" s="127" t="s">
        <v>46</v>
      </c>
      <c r="C48" s="127"/>
      <c r="D48" s="127"/>
      <c r="E48" s="127"/>
      <c r="F48" s="127"/>
      <c r="G48" s="128"/>
    </row>
    <row r="49" spans="1:7" ht="15" customHeight="1">
      <c r="A49" s="42"/>
      <c r="B49" s="19" t="s">
        <v>47</v>
      </c>
      <c r="C49" s="17"/>
      <c r="D49" s="2">
        <f t="shared" ref="D49:D51" si="5">IF(C49=1, E49,)</f>
        <v>0</v>
      </c>
      <c r="E49" s="24">
        <f>'Point distribution and weighing'!E49</f>
        <v>3</v>
      </c>
      <c r="F49" s="24">
        <f>'Point distribution and weighing'!F49</f>
        <v>0</v>
      </c>
      <c r="G49" s="24">
        <f>'Point distribution and weighing'!G49</f>
        <v>3</v>
      </c>
    </row>
    <row r="50" spans="1:7" ht="15" customHeight="1">
      <c r="A50" s="42"/>
      <c r="B50" s="7" t="s">
        <v>48</v>
      </c>
      <c r="C50" s="2"/>
      <c r="D50" s="2">
        <f t="shared" si="5"/>
        <v>0</v>
      </c>
      <c r="E50" s="24">
        <f>'Point distribution and weighing'!E50</f>
        <v>1</v>
      </c>
      <c r="F50" s="24">
        <f>'Point distribution and weighing'!F50</f>
        <v>0</v>
      </c>
      <c r="G50" s="24">
        <f>'Point distribution and weighing'!G50</f>
        <v>0</v>
      </c>
    </row>
    <row r="51" spans="1:7" ht="15" customHeight="1">
      <c r="A51" s="42"/>
      <c r="B51" s="8" t="s">
        <v>49</v>
      </c>
      <c r="C51" s="5">
        <v>1</v>
      </c>
      <c r="D51" s="2">
        <f t="shared" si="5"/>
        <v>0</v>
      </c>
      <c r="E51" s="24">
        <f>'Point distribution and weighing'!E51</f>
        <v>0</v>
      </c>
      <c r="F51" s="24">
        <f>'Point distribution and weighing'!F51</f>
        <v>0</v>
      </c>
      <c r="G51" s="24">
        <f>'Point distribution and weighing'!G51</f>
        <v>0</v>
      </c>
    </row>
    <row r="52" spans="1:7" ht="15" customHeight="1" thickBot="1">
      <c r="A52" s="41"/>
      <c r="B52" s="50" t="s">
        <v>45</v>
      </c>
      <c r="C52" s="51"/>
      <c r="D52" s="105"/>
      <c r="E52" s="106"/>
      <c r="F52" s="106"/>
      <c r="G52" s="107"/>
    </row>
    <row r="53" spans="1:7" ht="27" customHeight="1">
      <c r="A53" s="40">
        <v>9</v>
      </c>
      <c r="B53" s="126" t="s">
        <v>50</v>
      </c>
      <c r="C53" s="127"/>
      <c r="D53" s="127"/>
      <c r="E53" s="127"/>
      <c r="F53" s="127"/>
      <c r="G53" s="128"/>
    </row>
    <row r="54" spans="1:7" ht="15" customHeight="1">
      <c r="A54" s="42"/>
      <c r="B54" s="19" t="s">
        <v>51</v>
      </c>
      <c r="C54" s="17"/>
      <c r="D54" s="2">
        <f t="shared" ref="D54:D56" si="6">IF(C54=1, E54,)</f>
        <v>0</v>
      </c>
      <c r="E54" s="24">
        <f>'Point distribution and weighing'!E54</f>
        <v>3</v>
      </c>
      <c r="F54" s="24">
        <f>'Point distribution and weighing'!F54</f>
        <v>0</v>
      </c>
      <c r="G54" s="24">
        <f>'Point distribution and weighing'!G54</f>
        <v>3</v>
      </c>
    </row>
    <row r="55" spans="1:7" ht="15" customHeight="1">
      <c r="A55" s="42"/>
      <c r="B55" s="7" t="s">
        <v>52</v>
      </c>
      <c r="C55" s="2"/>
      <c r="D55" s="2">
        <f t="shared" si="6"/>
        <v>0</v>
      </c>
      <c r="E55" s="24">
        <f>'Point distribution and weighing'!E55</f>
        <v>1</v>
      </c>
      <c r="F55" s="24">
        <f>'Point distribution and weighing'!F55</f>
        <v>0</v>
      </c>
      <c r="G55" s="24">
        <f>'Point distribution and weighing'!G55</f>
        <v>0</v>
      </c>
    </row>
    <row r="56" spans="1:7" ht="15" customHeight="1">
      <c r="A56" s="42"/>
      <c r="B56" s="8" t="s">
        <v>53</v>
      </c>
      <c r="C56" s="5">
        <v>1</v>
      </c>
      <c r="D56" s="2">
        <f t="shared" si="6"/>
        <v>0</v>
      </c>
      <c r="E56" s="24">
        <f>'Point distribution and weighing'!E56</f>
        <v>0</v>
      </c>
      <c r="F56" s="24">
        <f>'Point distribution and weighing'!F56</f>
        <v>0</v>
      </c>
      <c r="G56" s="24">
        <f>'Point distribution and weighing'!G56</f>
        <v>0</v>
      </c>
    </row>
    <row r="57" spans="1:7" ht="15" customHeight="1" thickBot="1">
      <c r="A57" s="41"/>
      <c r="B57" s="50" t="s">
        <v>54</v>
      </c>
      <c r="C57" s="51"/>
      <c r="D57" s="105"/>
      <c r="E57" s="106"/>
      <c r="F57" s="106"/>
      <c r="G57" s="107"/>
    </row>
    <row r="58" spans="1:7" ht="27" customHeight="1">
      <c r="A58" s="40">
        <v>10</v>
      </c>
      <c r="B58" s="129" t="s">
        <v>55</v>
      </c>
      <c r="C58" s="129"/>
      <c r="D58" s="129"/>
      <c r="E58" s="129"/>
      <c r="F58" s="129"/>
      <c r="G58" s="130"/>
    </row>
    <row r="59" spans="1:7">
      <c r="A59" s="42"/>
      <c r="B59" s="18" t="s">
        <v>57</v>
      </c>
      <c r="C59" s="18"/>
      <c r="D59" s="2">
        <f t="shared" ref="D59:D60" si="7">IF(C59=1, E59,)</f>
        <v>0</v>
      </c>
      <c r="E59" s="24">
        <f>'Point distribution and weighing'!E59</f>
        <v>3</v>
      </c>
      <c r="F59" s="24">
        <f>'Point distribution and weighing'!F59</f>
        <v>0</v>
      </c>
      <c r="G59" s="24">
        <f>'Point distribution and weighing'!G59</f>
        <v>3</v>
      </c>
    </row>
    <row r="60" spans="1:7">
      <c r="A60" s="42"/>
      <c r="B60" s="10" t="s">
        <v>58</v>
      </c>
      <c r="C60" s="2">
        <v>1</v>
      </c>
      <c r="D60" s="2">
        <f t="shared" si="7"/>
        <v>0</v>
      </c>
      <c r="E60" s="24">
        <f>'Point distribution and weighing'!E60</f>
        <v>0</v>
      </c>
      <c r="F60" s="24">
        <f>'Point distribution and weighing'!F60</f>
        <v>0</v>
      </c>
      <c r="G60" s="24">
        <f>'Point distribution and weighing'!G60</f>
        <v>0</v>
      </c>
    </row>
    <row r="61" spans="1:7" ht="27" customHeight="1" thickBot="1">
      <c r="A61" s="41"/>
      <c r="B61" s="37" t="s">
        <v>56</v>
      </c>
      <c r="C61" s="86"/>
      <c r="D61" s="86"/>
      <c r="E61" s="86"/>
      <c r="F61" s="86"/>
      <c r="G61" s="87"/>
    </row>
    <row r="62" spans="1:7" ht="15" thickBot="1">
      <c r="A62" s="40">
        <v>11</v>
      </c>
      <c r="B62" s="113" t="s">
        <v>61</v>
      </c>
      <c r="C62" s="113"/>
      <c r="D62" s="114"/>
      <c r="E62" s="114"/>
      <c r="F62" s="114"/>
      <c r="G62" s="115"/>
    </row>
    <row r="63" spans="1:7">
      <c r="B63" s="16" t="s">
        <v>25</v>
      </c>
      <c r="C63" s="17"/>
      <c r="D63" s="2">
        <f t="shared" ref="D63:D66" si="8">IF(C63=1, E63,)</f>
        <v>0</v>
      </c>
      <c r="E63" s="24">
        <f>'Point distribution and weighing'!E63</f>
        <v>0</v>
      </c>
      <c r="F63" s="24">
        <f>'Point distribution and weighing'!F63</f>
        <v>0</v>
      </c>
      <c r="G63" s="24">
        <f>'Point distribution and weighing'!G63</f>
        <v>0</v>
      </c>
    </row>
    <row r="64" spans="1:7">
      <c r="B64" s="12" t="s">
        <v>26</v>
      </c>
      <c r="C64" s="2"/>
      <c r="D64" s="2">
        <f t="shared" si="8"/>
        <v>0</v>
      </c>
      <c r="E64" s="24">
        <f>'Point distribution and weighing'!E64</f>
        <v>1</v>
      </c>
      <c r="F64" s="24">
        <f>'Point distribution and weighing'!F64</f>
        <v>0</v>
      </c>
      <c r="G64" s="24">
        <f>'Point distribution and weighing'!G64</f>
        <v>0</v>
      </c>
    </row>
    <row r="65" spans="1:7">
      <c r="B65" s="12" t="s">
        <v>27</v>
      </c>
      <c r="C65" s="2"/>
      <c r="D65" s="2">
        <f t="shared" si="8"/>
        <v>0</v>
      </c>
      <c r="E65" s="24">
        <f>'Point distribution and weighing'!E65</f>
        <v>2</v>
      </c>
      <c r="F65" s="24">
        <f>'Point distribution and weighing'!F65</f>
        <v>0</v>
      </c>
      <c r="G65" s="24">
        <f>'Point distribution and weighing'!G65</f>
        <v>0</v>
      </c>
    </row>
    <row r="66" spans="1:7">
      <c r="B66" s="13" t="s">
        <v>62</v>
      </c>
      <c r="C66" s="5">
        <v>1</v>
      </c>
      <c r="D66" s="2">
        <f t="shared" si="8"/>
        <v>3</v>
      </c>
      <c r="E66" s="24">
        <f>'Point distribution and weighing'!E66</f>
        <v>3</v>
      </c>
      <c r="F66" s="24">
        <f>'Point distribution and weighing'!F66</f>
        <v>0</v>
      </c>
      <c r="G66" s="24">
        <f>'Point distribution and weighing'!G66</f>
        <v>3</v>
      </c>
    </row>
    <row r="67" spans="1:7" ht="15" customHeight="1" thickBot="1">
      <c r="B67" s="3" t="s">
        <v>54</v>
      </c>
      <c r="C67" s="25"/>
      <c r="D67" s="116"/>
      <c r="E67" s="117"/>
      <c r="F67" s="117"/>
      <c r="G67" s="118"/>
    </row>
    <row r="68" spans="1:7">
      <c r="A68" s="40">
        <v>12</v>
      </c>
      <c r="B68" s="119" t="s">
        <v>68</v>
      </c>
      <c r="C68" s="108"/>
      <c r="D68" s="108"/>
      <c r="E68" s="108"/>
      <c r="F68" s="108"/>
      <c r="G68" s="109"/>
    </row>
    <row r="69" spans="1:7">
      <c r="A69" s="42"/>
      <c r="B69" s="22" t="s">
        <v>63</v>
      </c>
      <c r="C69" s="17">
        <v>1</v>
      </c>
      <c r="D69" s="17" t="s">
        <v>261</v>
      </c>
      <c r="E69" s="70"/>
      <c r="F69" s="17"/>
      <c r="G69" s="53"/>
    </row>
    <row r="70" spans="1:7">
      <c r="A70" s="42"/>
      <c r="B70" s="14" t="s">
        <v>64</v>
      </c>
      <c r="C70" s="2"/>
      <c r="D70" s="2">
        <f t="shared" ref="D70:D74" si="9">IF(C70=1, E70,)</f>
        <v>0</v>
      </c>
      <c r="E70" s="24">
        <f>'Point distribution and weighing'!E70</f>
        <v>0</v>
      </c>
      <c r="F70" s="24">
        <f>'Point distribution and weighing'!F70</f>
        <v>0</v>
      </c>
      <c r="G70" s="24">
        <f>'Point distribution and weighing'!G70</f>
        <v>0</v>
      </c>
    </row>
    <row r="71" spans="1:7" ht="15" customHeight="1">
      <c r="A71" s="42"/>
      <c r="B71" s="11" t="s">
        <v>65</v>
      </c>
      <c r="C71" s="2"/>
      <c r="D71" s="2">
        <f t="shared" si="9"/>
        <v>0</v>
      </c>
      <c r="E71" s="24">
        <f>'Point distribution and weighing'!E71</f>
        <v>0</v>
      </c>
      <c r="F71" s="24">
        <f>'Point distribution and weighing'!F71</f>
        <v>0</v>
      </c>
      <c r="G71" s="24">
        <f>'Point distribution and weighing'!G71</f>
        <v>0</v>
      </c>
    </row>
    <row r="72" spans="1:7" ht="15" customHeight="1">
      <c r="A72" s="42"/>
      <c r="B72" s="11" t="s">
        <v>66</v>
      </c>
      <c r="C72" s="2">
        <v>1</v>
      </c>
      <c r="D72" s="2">
        <f t="shared" si="9"/>
        <v>4</v>
      </c>
      <c r="E72" s="24">
        <f>'Point distribution and weighing'!E72</f>
        <v>4</v>
      </c>
      <c r="F72" s="24">
        <f>'Point distribution and weighing'!F72</f>
        <v>0</v>
      </c>
      <c r="G72" s="24">
        <f>'Point distribution and weighing'!G72</f>
        <v>4</v>
      </c>
    </row>
    <row r="73" spans="1:7" ht="15" customHeight="1">
      <c r="A73" s="42"/>
      <c r="B73" s="11" t="s">
        <v>67</v>
      </c>
      <c r="C73" s="2"/>
      <c r="D73" s="2">
        <f t="shared" si="9"/>
        <v>0</v>
      </c>
      <c r="E73" s="24">
        <f>'Point distribution and weighing'!E73</f>
        <v>2</v>
      </c>
      <c r="F73" s="24">
        <f>'Point distribution and weighing'!F73</f>
        <v>0</v>
      </c>
      <c r="G73" s="24">
        <f>'Point distribution and weighing'!G73</f>
        <v>0</v>
      </c>
    </row>
    <row r="74" spans="1:7" ht="15" customHeight="1">
      <c r="A74" s="42"/>
      <c r="B74" s="15" t="s">
        <v>69</v>
      </c>
      <c r="C74" s="5"/>
      <c r="D74" s="2">
        <f t="shared" si="9"/>
        <v>0</v>
      </c>
      <c r="E74" s="24">
        <f>'Point distribution and weighing'!E74</f>
        <v>1</v>
      </c>
      <c r="F74" s="24">
        <f>'Point distribution and weighing'!F74</f>
        <v>0</v>
      </c>
      <c r="G74" s="24">
        <f>'Point distribution and weighing'!G74</f>
        <v>0</v>
      </c>
    </row>
    <row r="75" spans="1:7" ht="15" customHeight="1" thickBot="1">
      <c r="A75" s="41"/>
      <c r="B75" s="37" t="s">
        <v>54</v>
      </c>
      <c r="C75" s="51"/>
      <c r="D75" s="105"/>
      <c r="E75" s="106"/>
      <c r="F75" s="106"/>
      <c r="G75" s="107"/>
    </row>
    <row r="76" spans="1:7" ht="30" customHeight="1">
      <c r="A76" s="40">
        <v>13</v>
      </c>
      <c r="B76" s="124" t="s">
        <v>70</v>
      </c>
      <c r="C76" s="124"/>
      <c r="D76" s="124"/>
      <c r="E76" s="124"/>
      <c r="F76" s="124"/>
      <c r="G76" s="125"/>
    </row>
    <row r="77" spans="1:7" ht="15" customHeight="1">
      <c r="A77" s="42"/>
      <c r="B77" s="11" t="s">
        <v>71</v>
      </c>
      <c r="C77" s="2"/>
      <c r="D77" s="2">
        <f t="shared" ref="D77:D80" si="10">IF(C77=1, E77,)</f>
        <v>0</v>
      </c>
      <c r="E77" s="24">
        <f>'Point distribution and weighing'!E77</f>
        <v>3</v>
      </c>
      <c r="F77" s="24">
        <f>'Point distribution and weighing'!F77</f>
        <v>0</v>
      </c>
      <c r="G77" s="24">
        <f>'Point distribution and weighing'!G77</f>
        <v>3</v>
      </c>
    </row>
    <row r="78" spans="1:7" ht="30" customHeight="1">
      <c r="A78" s="42"/>
      <c r="B78" s="11" t="s">
        <v>72</v>
      </c>
      <c r="C78" s="2"/>
      <c r="D78" s="2">
        <f t="shared" si="10"/>
        <v>0</v>
      </c>
      <c r="E78" s="24">
        <f>'Point distribution and weighing'!E78</f>
        <v>2</v>
      </c>
      <c r="F78" s="24">
        <f>'Point distribution and weighing'!F78</f>
        <v>0</v>
      </c>
      <c r="G78" s="24">
        <f>'Point distribution and weighing'!G78</f>
        <v>0</v>
      </c>
    </row>
    <row r="79" spans="1:7" ht="15" customHeight="1">
      <c r="A79" s="42"/>
      <c r="B79" s="11" t="s">
        <v>73</v>
      </c>
      <c r="C79" s="2"/>
      <c r="D79" s="2">
        <f t="shared" si="10"/>
        <v>0</v>
      </c>
      <c r="E79" s="24">
        <f>'Point distribution and weighing'!E79</f>
        <v>1</v>
      </c>
      <c r="F79" s="24">
        <f>'Point distribution and weighing'!F79</f>
        <v>0</v>
      </c>
      <c r="G79" s="24">
        <f>'Point distribution and weighing'!G79</f>
        <v>0</v>
      </c>
    </row>
    <row r="80" spans="1:7" ht="15" customHeight="1">
      <c r="A80" s="42"/>
      <c r="B80" s="15" t="s">
        <v>74</v>
      </c>
      <c r="C80" s="5">
        <v>1</v>
      </c>
      <c r="D80" s="2">
        <f t="shared" si="10"/>
        <v>0</v>
      </c>
      <c r="E80" s="24">
        <f>'Point distribution and weighing'!E80</f>
        <v>0</v>
      </c>
      <c r="F80" s="24">
        <f>'Point distribution and weighing'!F80</f>
        <v>0</v>
      </c>
      <c r="G80" s="24">
        <f>'Point distribution and weighing'!G80</f>
        <v>0</v>
      </c>
    </row>
    <row r="81" spans="1:7" ht="15" customHeight="1" thickBot="1">
      <c r="A81" s="41"/>
      <c r="B81" s="37" t="s">
        <v>54</v>
      </c>
      <c r="C81" s="51"/>
      <c r="D81" s="105"/>
      <c r="E81" s="106"/>
      <c r="F81" s="106"/>
      <c r="G81" s="107"/>
    </row>
    <row r="82" spans="1:7">
      <c r="A82" s="40">
        <v>14</v>
      </c>
      <c r="B82" s="122" t="s">
        <v>75</v>
      </c>
      <c r="C82" s="122"/>
      <c r="D82" s="122"/>
      <c r="E82" s="122"/>
      <c r="F82" s="122"/>
      <c r="G82" s="123"/>
    </row>
    <row r="83" spans="1:7" ht="15" customHeight="1">
      <c r="A83" s="42"/>
      <c r="B83" s="3" t="s">
        <v>76</v>
      </c>
      <c r="C83" s="2"/>
      <c r="D83" s="2">
        <f t="shared" ref="D83:D86" si="11">IF(C83=1, E83,)</f>
        <v>0</v>
      </c>
      <c r="E83" s="24">
        <f>'Point distribution and weighing'!E83</f>
        <v>3</v>
      </c>
      <c r="F83" s="24">
        <f>'Point distribution and weighing'!F83</f>
        <v>0</v>
      </c>
      <c r="G83" s="24">
        <f>'Point distribution and weighing'!G83</f>
        <v>3</v>
      </c>
    </row>
    <row r="84" spans="1:7" ht="27" customHeight="1">
      <c r="A84" s="42"/>
      <c r="B84" s="3" t="s">
        <v>77</v>
      </c>
      <c r="C84" s="2"/>
      <c r="D84" s="2">
        <f t="shared" si="11"/>
        <v>0</v>
      </c>
      <c r="E84" s="24">
        <f>'Point distribution and weighing'!E84</f>
        <v>2</v>
      </c>
      <c r="F84" s="24">
        <f>'Point distribution and weighing'!F84</f>
        <v>0</v>
      </c>
      <c r="G84" s="24">
        <f>'Point distribution and weighing'!G84</f>
        <v>0</v>
      </c>
    </row>
    <row r="85" spans="1:7" ht="15" customHeight="1">
      <c r="A85" s="42"/>
      <c r="B85" s="3" t="s">
        <v>78</v>
      </c>
      <c r="C85" s="2"/>
      <c r="D85" s="2">
        <f t="shared" si="11"/>
        <v>0</v>
      </c>
      <c r="E85" s="24">
        <f>'Point distribution and weighing'!E85</f>
        <v>1</v>
      </c>
      <c r="F85" s="24">
        <f>'Point distribution and weighing'!F85</f>
        <v>0</v>
      </c>
      <c r="G85" s="24">
        <f>'Point distribution and weighing'!G85</f>
        <v>0</v>
      </c>
    </row>
    <row r="86" spans="1:7" ht="15" customHeight="1">
      <c r="A86" s="42"/>
      <c r="B86" s="6" t="s">
        <v>79</v>
      </c>
      <c r="C86" s="5"/>
      <c r="D86" s="2">
        <f t="shared" si="11"/>
        <v>0</v>
      </c>
      <c r="E86" s="24">
        <f>'Point distribution and weighing'!E86</f>
        <v>0</v>
      </c>
      <c r="F86" s="24">
        <f>'Point distribution and weighing'!F86</f>
        <v>0</v>
      </c>
      <c r="G86" s="24">
        <f>'Point distribution and weighing'!G86</f>
        <v>0</v>
      </c>
    </row>
    <row r="87" spans="1:7" ht="15" customHeight="1" thickBot="1">
      <c r="A87" s="41"/>
      <c r="B87" s="50" t="s">
        <v>80</v>
      </c>
      <c r="C87" s="51"/>
      <c r="D87" s="105"/>
      <c r="E87" s="106"/>
      <c r="F87" s="106"/>
      <c r="G87" s="107"/>
    </row>
    <row r="88" spans="1:7">
      <c r="A88" s="40">
        <v>15</v>
      </c>
      <c r="B88" s="119" t="s">
        <v>81</v>
      </c>
      <c r="C88" s="108"/>
      <c r="D88" s="108"/>
      <c r="E88" s="108"/>
      <c r="F88" s="108"/>
      <c r="G88" s="109"/>
    </row>
    <row r="89" spans="1:7" ht="27" customHeight="1">
      <c r="A89" s="42"/>
      <c r="B89" s="23" t="s">
        <v>82</v>
      </c>
      <c r="C89" s="17"/>
      <c r="D89" s="2">
        <f t="shared" ref="D89:D92" si="12">IF(C89=1, E89,)</f>
        <v>0</v>
      </c>
      <c r="E89" s="24">
        <f>'Point distribution and weighing'!E89</f>
        <v>3</v>
      </c>
      <c r="F89" s="24">
        <f>'Point distribution and weighing'!F89</f>
        <v>0</v>
      </c>
      <c r="G89" s="24">
        <f>'Point distribution and weighing'!G89</f>
        <v>3</v>
      </c>
    </row>
    <row r="90" spans="1:7" ht="27" customHeight="1">
      <c r="A90" s="42"/>
      <c r="B90" s="11" t="s">
        <v>83</v>
      </c>
      <c r="C90" s="2"/>
      <c r="D90" s="2">
        <f t="shared" si="12"/>
        <v>0</v>
      </c>
      <c r="E90" s="24">
        <f>'Point distribution and weighing'!E90</f>
        <v>2</v>
      </c>
      <c r="F90" s="24">
        <f>'Point distribution and weighing'!F90</f>
        <v>0</v>
      </c>
      <c r="G90" s="24">
        <f>'Point distribution and weighing'!G90</f>
        <v>0</v>
      </c>
    </row>
    <row r="91" spans="1:7" ht="27" customHeight="1">
      <c r="A91" s="42"/>
      <c r="B91" s="11" t="s">
        <v>84</v>
      </c>
      <c r="C91" s="2"/>
      <c r="D91" s="2">
        <f t="shared" si="12"/>
        <v>0</v>
      </c>
      <c r="E91" s="24">
        <f>'Point distribution and weighing'!E91</f>
        <v>1</v>
      </c>
      <c r="F91" s="24">
        <f>'Point distribution and weighing'!F91</f>
        <v>0</v>
      </c>
      <c r="G91" s="24">
        <f>'Point distribution and weighing'!G91</f>
        <v>0</v>
      </c>
    </row>
    <row r="92" spans="1:7" ht="27" customHeight="1">
      <c r="A92" s="42"/>
      <c r="B92" s="15" t="s">
        <v>85</v>
      </c>
      <c r="C92" s="5"/>
      <c r="D92" s="2">
        <f t="shared" si="12"/>
        <v>0</v>
      </c>
      <c r="E92" s="24">
        <f>'Point distribution and weighing'!E92</f>
        <v>0</v>
      </c>
      <c r="F92" s="24">
        <f>'Point distribution and weighing'!F92</f>
        <v>0</v>
      </c>
      <c r="G92" s="24">
        <f>'Point distribution and weighing'!G92</f>
        <v>0</v>
      </c>
    </row>
    <row r="93" spans="1:7" ht="15" customHeight="1" thickBot="1">
      <c r="A93" s="41"/>
      <c r="B93" s="37" t="s">
        <v>54</v>
      </c>
      <c r="C93" s="51"/>
      <c r="D93" s="86"/>
      <c r="E93" s="86"/>
      <c r="F93" s="86"/>
      <c r="G93" s="87"/>
    </row>
    <row r="95" spans="1:7" ht="28">
      <c r="C95" s="63" t="s">
        <v>123</v>
      </c>
      <c r="D95" s="61">
        <f>SUM(D20:D24, D27:D31,D34:D36,D39:D41,D44:D46,D49:D51,D54:D56,D59:D60,D63:D66,D69:D74,D77:D80,D83:D86,D89:D92)</f>
        <v>14</v>
      </c>
      <c r="E95" s="62" t="s">
        <v>124</v>
      </c>
      <c r="F95" s="61">
        <f>SUM(G20:G24, G27:G31,G34:G36,G39:G41,G44:G46,G49:G51,G54:G56,G59:G60,G63:G66,G69:G75,G77:G80,G83:G86,G89:G92)</f>
        <v>42</v>
      </c>
    </row>
    <row r="96" spans="1:7">
      <c r="C96" s="63" t="s">
        <v>264</v>
      </c>
      <c r="D96" s="61">
        <f>SUM(I10,I18)</f>
        <v>0.82857142857142851</v>
      </c>
      <c r="E96" s="62" t="s">
        <v>265</v>
      </c>
      <c r="F96" s="61">
        <f>SUM(K10,K18)</f>
        <v>8</v>
      </c>
      <c r="G96" s="26"/>
    </row>
    <row r="97" spans="3:7" ht="28">
      <c r="C97" s="63" t="s">
        <v>120</v>
      </c>
      <c r="D97" s="61">
        <f>SUM(D95:D96)</f>
        <v>14.828571428571429</v>
      </c>
      <c r="E97" s="62" t="s">
        <v>125</v>
      </c>
      <c r="F97" s="61">
        <f>SUM(F95:F96)</f>
        <v>50</v>
      </c>
      <c r="G97" s="26"/>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84" activePane="bottomLeft" state="frozen"/>
      <selection activeCell="B96" sqref="B96"/>
      <selection pane="bottomLeft" activeCell="K30" sqref="K30"/>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127</v>
      </c>
      <c r="C2" t="s">
        <v>86</v>
      </c>
      <c r="D2" t="s">
        <v>87</v>
      </c>
      <c r="E2" t="s">
        <v>88</v>
      </c>
      <c r="F2" t="s">
        <v>132</v>
      </c>
      <c r="G2" t="s">
        <v>260</v>
      </c>
    </row>
    <row r="3" spans="1:11" ht="30" customHeight="1">
      <c r="A3" s="45">
        <v>1</v>
      </c>
      <c r="B3" s="88" t="s">
        <v>0</v>
      </c>
      <c r="C3" s="90"/>
      <c r="D3" s="90"/>
      <c r="E3" s="90"/>
      <c r="F3" s="90"/>
      <c r="G3" s="91"/>
    </row>
    <row r="4" spans="1:11" ht="52.5" customHeight="1">
      <c r="A4" s="42"/>
      <c r="B4" s="43" t="s">
        <v>1</v>
      </c>
      <c r="C4" s="44" t="s">
        <v>2</v>
      </c>
      <c r="D4" s="44" t="s">
        <v>3</v>
      </c>
      <c r="E4" s="44" t="s">
        <v>4</v>
      </c>
      <c r="F4" s="44" t="s">
        <v>5</v>
      </c>
      <c r="G4" s="46"/>
    </row>
    <row r="5" spans="1:11">
      <c r="A5" s="42"/>
      <c r="B5" s="11" t="s">
        <v>6</v>
      </c>
      <c r="C5" s="11"/>
      <c r="D5" s="11"/>
      <c r="E5" s="11">
        <v>1</v>
      </c>
      <c r="F5" s="11"/>
      <c r="G5" s="46"/>
    </row>
    <row r="6" spans="1:11" ht="14.25" customHeight="1">
      <c r="A6" s="42"/>
      <c r="B6" s="11" t="s">
        <v>7</v>
      </c>
      <c r="C6" s="11"/>
      <c r="D6" s="11"/>
      <c r="E6" s="11">
        <v>1</v>
      </c>
      <c r="F6" s="11"/>
      <c r="G6" s="46"/>
    </row>
    <row r="7" spans="1:11" ht="15" customHeight="1">
      <c r="A7" s="42"/>
      <c r="B7" s="11" t="s">
        <v>8</v>
      </c>
      <c r="C7" s="11"/>
      <c r="D7" s="11">
        <v>1</v>
      </c>
      <c r="E7" s="11"/>
      <c r="F7" s="11"/>
      <c r="G7" s="46"/>
    </row>
    <row r="8" spans="1:11" ht="15" customHeight="1">
      <c r="A8" s="42"/>
      <c r="B8" s="11" t="s">
        <v>9</v>
      </c>
      <c r="C8" s="11"/>
      <c r="D8" s="11">
        <v>1</v>
      </c>
      <c r="E8" s="11"/>
      <c r="F8" s="11"/>
      <c r="G8" s="46"/>
    </row>
    <row r="9" spans="1:11" ht="15" thickBot="1">
      <c r="A9" s="41"/>
      <c r="B9" s="37" t="s">
        <v>10</v>
      </c>
      <c r="C9" s="37">
        <v>1</v>
      </c>
      <c r="D9" s="37"/>
      <c r="E9" s="37"/>
      <c r="F9" s="37"/>
      <c r="G9" s="47"/>
    </row>
    <row r="10" spans="1:11" ht="30" customHeight="1">
      <c r="A10" s="40">
        <v>2</v>
      </c>
      <c r="B10" s="131" t="s">
        <v>11</v>
      </c>
      <c r="C10" s="132"/>
      <c r="D10" s="132"/>
      <c r="E10" s="132"/>
      <c r="F10" s="132"/>
      <c r="G10" s="133"/>
      <c r="H10" s="63" t="s">
        <v>263</v>
      </c>
      <c r="I10" s="71">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1.2000000000000002</v>
      </c>
      <c r="J10" s="62" t="s">
        <v>121</v>
      </c>
      <c r="K10" s="61">
        <v>3</v>
      </c>
    </row>
    <row r="11" spans="1:11" ht="30" customHeight="1">
      <c r="A11" s="42"/>
      <c r="B11" s="34"/>
      <c r="C11" s="34" t="s">
        <v>12</v>
      </c>
      <c r="D11" s="34" t="s">
        <v>13</v>
      </c>
      <c r="E11" s="34" t="s">
        <v>14</v>
      </c>
      <c r="F11" s="34" t="s">
        <v>15</v>
      </c>
      <c r="G11" s="35" t="s">
        <v>16</v>
      </c>
    </row>
    <row r="12" spans="1:11" ht="15" customHeight="1">
      <c r="A12" s="42"/>
      <c r="B12" s="11" t="s">
        <v>17</v>
      </c>
      <c r="C12" s="9">
        <v>1</v>
      </c>
      <c r="D12" s="11">
        <v>1</v>
      </c>
      <c r="E12" s="9">
        <v>0</v>
      </c>
      <c r="F12" s="9">
        <v>1</v>
      </c>
      <c r="G12" s="36">
        <v>0</v>
      </c>
    </row>
    <row r="13" spans="1:11" ht="15" customHeight="1">
      <c r="A13" s="42"/>
      <c r="B13" s="11" t="s">
        <v>18</v>
      </c>
      <c r="C13" s="9">
        <v>1</v>
      </c>
      <c r="D13" s="11">
        <v>1</v>
      </c>
      <c r="E13" s="9">
        <v>0</v>
      </c>
      <c r="F13" s="9">
        <v>1</v>
      </c>
      <c r="G13" s="36">
        <v>0</v>
      </c>
    </row>
    <row r="14" spans="1:11" ht="27" customHeight="1">
      <c r="A14" s="42"/>
      <c r="B14" s="11" t="s">
        <v>19</v>
      </c>
      <c r="C14" s="9">
        <v>1</v>
      </c>
      <c r="D14" s="11">
        <v>1</v>
      </c>
      <c r="E14" s="9">
        <v>0</v>
      </c>
      <c r="F14" s="9">
        <v>1</v>
      </c>
      <c r="G14" s="36">
        <v>0</v>
      </c>
    </row>
    <row r="15" spans="1:11" ht="15" customHeight="1">
      <c r="A15" s="42"/>
      <c r="B15" s="11" t="s">
        <v>20</v>
      </c>
      <c r="C15" s="9">
        <v>0</v>
      </c>
      <c r="D15" s="11">
        <v>0</v>
      </c>
      <c r="E15" s="9">
        <v>0</v>
      </c>
      <c r="F15" s="9">
        <v>0</v>
      </c>
      <c r="G15" s="36">
        <v>0</v>
      </c>
    </row>
    <row r="16" spans="1:11" ht="15" customHeight="1">
      <c r="A16" s="42"/>
      <c r="B16" s="11" t="s">
        <v>21</v>
      </c>
      <c r="C16" s="9">
        <v>1</v>
      </c>
      <c r="D16" s="11">
        <v>1</v>
      </c>
      <c r="E16" s="9">
        <v>0</v>
      </c>
      <c r="F16" s="9">
        <v>1</v>
      </c>
      <c r="G16" s="36">
        <v>0</v>
      </c>
    </row>
    <row r="17" spans="1:11" ht="27" customHeight="1">
      <c r="A17" s="42"/>
      <c r="B17" s="11" t="s">
        <v>22</v>
      </c>
      <c r="C17" s="9">
        <v>0</v>
      </c>
      <c r="D17" s="11">
        <v>0</v>
      </c>
      <c r="E17" s="9">
        <v>0</v>
      </c>
      <c r="F17" s="9">
        <v>0</v>
      </c>
      <c r="G17" s="36">
        <v>0</v>
      </c>
    </row>
    <row r="18" spans="1:11" ht="15" customHeight="1" thickBot="1">
      <c r="A18" s="41"/>
      <c r="B18" s="37" t="s">
        <v>23</v>
      </c>
      <c r="C18" s="38">
        <v>1</v>
      </c>
      <c r="D18" s="37">
        <v>0</v>
      </c>
      <c r="E18" s="38">
        <v>0</v>
      </c>
      <c r="F18" s="38">
        <v>1</v>
      </c>
      <c r="G18" s="39">
        <v>0</v>
      </c>
      <c r="H18" s="63" t="s">
        <v>119</v>
      </c>
      <c r="I18" s="61">
        <f>SUM(C12:G18)*'Point distribution and weighing'!I17</f>
        <v>2</v>
      </c>
      <c r="J18" s="62" t="s">
        <v>122</v>
      </c>
      <c r="K18" s="61">
        <v>5</v>
      </c>
    </row>
    <row r="19" spans="1:11" ht="27" customHeight="1">
      <c r="A19" s="48">
        <v>3</v>
      </c>
      <c r="B19" s="126" t="s">
        <v>24</v>
      </c>
      <c r="C19" s="127"/>
      <c r="D19" s="127"/>
      <c r="E19" s="127"/>
      <c r="F19" s="127"/>
      <c r="G19" s="128"/>
    </row>
    <row r="20" spans="1:11">
      <c r="A20" s="42"/>
      <c r="B20" s="1" t="s">
        <v>25</v>
      </c>
      <c r="C20" s="2"/>
      <c r="D20" s="2">
        <f>IF(C20=1, E20,)</f>
        <v>0</v>
      </c>
      <c r="E20" s="24">
        <f>'Point distribution and weighing'!E20</f>
        <v>0</v>
      </c>
      <c r="F20" s="24">
        <f>'Point distribution and weighing'!F20</f>
        <v>0</v>
      </c>
      <c r="G20" s="24">
        <f>'Point distribution and weighing'!G20</f>
        <v>4</v>
      </c>
    </row>
    <row r="21" spans="1:11">
      <c r="A21" s="42"/>
      <c r="B21" s="1" t="s">
        <v>26</v>
      </c>
      <c r="C21" s="2">
        <v>1</v>
      </c>
      <c r="D21" s="2">
        <f t="shared" ref="D21:D24" si="0">IF(C21=1, E21,)</f>
        <v>1</v>
      </c>
      <c r="E21" s="24">
        <f>'Point distribution and weighing'!E21</f>
        <v>1</v>
      </c>
      <c r="F21" s="24">
        <f>'Point distribution and weighing'!F21</f>
        <v>0</v>
      </c>
      <c r="G21" s="24">
        <f>'Point distribution and weighing'!G21</f>
        <v>0</v>
      </c>
    </row>
    <row r="22" spans="1:11">
      <c r="A22" s="42"/>
      <c r="B22" s="1" t="s">
        <v>27</v>
      </c>
      <c r="C22" s="2"/>
      <c r="D22" s="2">
        <f t="shared" si="0"/>
        <v>0</v>
      </c>
      <c r="E22" s="24">
        <f>'Point distribution and weighing'!E22</f>
        <v>2</v>
      </c>
      <c r="F22" s="24">
        <f>'Point distribution and weighing'!F22</f>
        <v>0</v>
      </c>
      <c r="G22" s="24">
        <f>'Point distribution and weighing'!G22</f>
        <v>0</v>
      </c>
    </row>
    <row r="23" spans="1:11">
      <c r="A23" s="42"/>
      <c r="B23" s="1" t="s">
        <v>28</v>
      </c>
      <c r="C23" s="2"/>
      <c r="D23" s="2">
        <f t="shared" si="0"/>
        <v>0</v>
      </c>
      <c r="E23" s="24">
        <f>'Point distribution and weighing'!E23</f>
        <v>4</v>
      </c>
      <c r="F23" s="24">
        <f>'Point distribution and weighing'!F23</f>
        <v>0</v>
      </c>
      <c r="G23" s="24">
        <f>'Point distribution and weighing'!G23</f>
        <v>0</v>
      </c>
    </row>
    <row r="24" spans="1:11">
      <c r="A24" s="42"/>
      <c r="B24" s="1" t="s">
        <v>29</v>
      </c>
      <c r="C24" s="2"/>
      <c r="D24" s="2">
        <f t="shared" si="0"/>
        <v>0</v>
      </c>
      <c r="E24" s="24">
        <f>'Point distribution and weighing'!E24</f>
        <v>2</v>
      </c>
      <c r="F24" s="24">
        <f>'Point distribution and weighing'!F24</f>
        <v>0</v>
      </c>
      <c r="G24" s="24">
        <f>'Point distribution and weighing'!G24</f>
        <v>0</v>
      </c>
    </row>
    <row r="25" spans="1:11" ht="15" customHeight="1" thickBot="1">
      <c r="A25" s="41"/>
      <c r="B25" s="50" t="s">
        <v>60</v>
      </c>
      <c r="C25" s="51"/>
      <c r="D25" s="86"/>
      <c r="E25" s="86"/>
      <c r="F25" s="86"/>
      <c r="G25" s="87"/>
    </row>
    <row r="26" spans="1:11" ht="27" customHeight="1">
      <c r="A26" s="48">
        <v>4</v>
      </c>
      <c r="B26" s="88" t="s">
        <v>30</v>
      </c>
      <c r="C26" s="89"/>
      <c r="D26" s="89"/>
      <c r="E26" s="89"/>
      <c r="F26" s="89"/>
      <c r="G26" s="134"/>
    </row>
    <row r="27" spans="1:11">
      <c r="B27" s="1" t="s">
        <v>25</v>
      </c>
      <c r="C27" s="2"/>
      <c r="D27" s="2">
        <f t="shared" ref="D27:D31" si="1">IF(C27=1, E27,)</f>
        <v>0</v>
      </c>
      <c r="E27" s="24">
        <f>'Point distribution and weighing'!E27</f>
        <v>0</v>
      </c>
      <c r="F27" s="24">
        <f>'Point distribution and weighing'!F27</f>
        <v>0</v>
      </c>
      <c r="G27" s="24">
        <f>'Point distribution and weighing'!G27</f>
        <v>4</v>
      </c>
    </row>
    <row r="28" spans="1:11">
      <c r="B28" s="1" t="s">
        <v>26</v>
      </c>
      <c r="C28" s="2">
        <v>1</v>
      </c>
      <c r="D28" s="2">
        <f t="shared" si="1"/>
        <v>1</v>
      </c>
      <c r="E28" s="24">
        <f>'Point distribution and weighing'!E28</f>
        <v>1</v>
      </c>
      <c r="F28" s="24">
        <f>'Point distribution and weighing'!F28</f>
        <v>0</v>
      </c>
      <c r="G28" s="24">
        <f>'Point distribution and weighing'!G28</f>
        <v>0</v>
      </c>
    </row>
    <row r="29" spans="1:11">
      <c r="B29" s="1" t="s">
        <v>27</v>
      </c>
      <c r="C29" s="2"/>
      <c r="D29" s="2">
        <f t="shared" si="1"/>
        <v>0</v>
      </c>
      <c r="E29" s="24">
        <f>'Point distribution and weighing'!E29</f>
        <v>2</v>
      </c>
      <c r="F29" s="24">
        <f>'Point distribution and weighing'!F29</f>
        <v>0</v>
      </c>
      <c r="G29" s="24">
        <f>'Point distribution and weighing'!G29</f>
        <v>0</v>
      </c>
    </row>
    <row r="30" spans="1:11">
      <c r="B30" s="1" t="s">
        <v>28</v>
      </c>
      <c r="C30" s="2"/>
      <c r="D30" s="2">
        <f t="shared" si="1"/>
        <v>0</v>
      </c>
      <c r="E30" s="24">
        <f>'Point distribution and weighing'!E30</f>
        <v>4</v>
      </c>
      <c r="F30" s="24">
        <f>'Point distribution and weighing'!F30</f>
        <v>0</v>
      </c>
      <c r="G30" s="24">
        <f>'Point distribution and weighing'!G30</f>
        <v>0</v>
      </c>
    </row>
    <row r="31" spans="1:11">
      <c r="B31" s="4" t="s">
        <v>29</v>
      </c>
      <c r="C31" s="5"/>
      <c r="D31" s="2">
        <f t="shared" si="1"/>
        <v>0</v>
      </c>
      <c r="E31" s="24">
        <f>'Point distribution and weighing'!E31</f>
        <v>0</v>
      </c>
      <c r="F31" s="24">
        <f>'Point distribution and weighing'!F31</f>
        <v>0</v>
      </c>
      <c r="G31" s="24">
        <f>'Point distribution and weighing'!G31</f>
        <v>0</v>
      </c>
    </row>
    <row r="32" spans="1:11" ht="15" customHeight="1" thickBot="1">
      <c r="B32" s="6" t="s">
        <v>59</v>
      </c>
      <c r="C32" s="52"/>
      <c r="D32" s="100"/>
      <c r="E32" s="101"/>
      <c r="F32" s="101"/>
      <c r="G32" s="102"/>
    </row>
    <row r="33" spans="1:7">
      <c r="A33" s="40">
        <v>5</v>
      </c>
      <c r="B33" s="108" t="s">
        <v>31</v>
      </c>
      <c r="C33" s="108"/>
      <c r="D33" s="108"/>
      <c r="E33" s="108"/>
      <c r="F33" s="108"/>
      <c r="G33" s="109"/>
    </row>
    <row r="34" spans="1:7" ht="40" customHeight="1">
      <c r="A34" s="42"/>
      <c r="B34" s="20" t="s">
        <v>32</v>
      </c>
      <c r="C34" s="17"/>
      <c r="D34" s="2">
        <f t="shared" ref="D34:D36" si="2">IF(C34=1, E34,)</f>
        <v>0</v>
      </c>
      <c r="E34" s="24">
        <f>'Point distribution and weighing'!E34</f>
        <v>3</v>
      </c>
      <c r="F34" s="24">
        <f>'Point distribution and weighing'!F34</f>
        <v>0</v>
      </c>
      <c r="G34" s="24">
        <f>'Point distribution and weighing'!G34</f>
        <v>3</v>
      </c>
    </row>
    <row r="35" spans="1:7" ht="27" customHeight="1">
      <c r="A35" s="42"/>
      <c r="B35" s="3" t="s">
        <v>33</v>
      </c>
      <c r="C35" s="2"/>
      <c r="D35" s="2">
        <f t="shared" si="2"/>
        <v>0</v>
      </c>
      <c r="E35" s="24">
        <f>'Point distribution and weighing'!E35</f>
        <v>1</v>
      </c>
      <c r="F35" s="24">
        <f>'Point distribution and weighing'!F35</f>
        <v>0</v>
      </c>
      <c r="G35" s="24">
        <f>'Point distribution and weighing'!G35</f>
        <v>0</v>
      </c>
    </row>
    <row r="36" spans="1:7" ht="15" customHeight="1">
      <c r="A36" s="42"/>
      <c r="B36" s="6" t="s">
        <v>34</v>
      </c>
      <c r="C36" s="5">
        <v>1</v>
      </c>
      <c r="D36" s="2">
        <f t="shared" si="2"/>
        <v>0</v>
      </c>
      <c r="E36" s="24">
        <f>'Point distribution and weighing'!E36</f>
        <v>0</v>
      </c>
      <c r="F36" s="24">
        <f>'Point distribution and weighing'!F36</f>
        <v>0</v>
      </c>
      <c r="G36" s="24">
        <f>'Point distribution and weighing'!G36</f>
        <v>0</v>
      </c>
    </row>
    <row r="37" spans="1:7" ht="15" customHeight="1" thickBot="1">
      <c r="A37" s="41"/>
      <c r="B37" s="50" t="s">
        <v>40</v>
      </c>
      <c r="C37" s="51"/>
      <c r="D37" s="105"/>
      <c r="E37" s="106"/>
      <c r="F37" s="106"/>
      <c r="G37" s="107"/>
    </row>
    <row r="38" spans="1:7">
      <c r="A38" s="40">
        <v>6</v>
      </c>
      <c r="B38" s="108" t="s">
        <v>35</v>
      </c>
      <c r="C38" s="108"/>
      <c r="D38" s="108"/>
      <c r="E38" s="108"/>
      <c r="F38" s="108"/>
      <c r="G38" s="109"/>
    </row>
    <row r="39" spans="1:7" ht="40" customHeight="1">
      <c r="A39" s="42"/>
      <c r="B39" s="20" t="s">
        <v>36</v>
      </c>
      <c r="C39" s="17"/>
      <c r="D39" s="2">
        <f t="shared" ref="D39:D41" si="3">IF(C39=1, E39,)</f>
        <v>0</v>
      </c>
      <c r="E39" s="24">
        <f>'Point distribution and weighing'!E39</f>
        <v>3</v>
      </c>
      <c r="F39" s="24">
        <f>'Point distribution and weighing'!F39</f>
        <v>0</v>
      </c>
      <c r="G39" s="24">
        <f>'Point distribution and weighing'!G39</f>
        <v>3</v>
      </c>
    </row>
    <row r="40" spans="1:7" ht="27" customHeight="1">
      <c r="A40" s="42"/>
      <c r="B40" s="3" t="s">
        <v>37</v>
      </c>
      <c r="C40" s="2">
        <v>1</v>
      </c>
      <c r="D40" s="2">
        <f t="shared" si="3"/>
        <v>1</v>
      </c>
      <c r="E40" s="24">
        <f>'Point distribution and weighing'!E40</f>
        <v>1</v>
      </c>
      <c r="F40" s="24">
        <f>'Point distribution and weighing'!F40</f>
        <v>0</v>
      </c>
      <c r="G40" s="24">
        <f>'Point distribution and weighing'!G40</f>
        <v>0</v>
      </c>
    </row>
    <row r="41" spans="1:7" ht="15" customHeight="1">
      <c r="A41" s="42"/>
      <c r="B41" s="6" t="s">
        <v>38</v>
      </c>
      <c r="C41" s="5"/>
      <c r="D41" s="2">
        <f t="shared" si="3"/>
        <v>0</v>
      </c>
      <c r="E41" s="24">
        <f>'Point distribution and weighing'!E41</f>
        <v>0</v>
      </c>
      <c r="F41" s="24">
        <f>'Point distribution and weighing'!F41</f>
        <v>0</v>
      </c>
      <c r="G41" s="24">
        <f>'Point distribution and weighing'!G41</f>
        <v>0</v>
      </c>
    </row>
    <row r="42" spans="1:7" ht="15" customHeight="1" thickBot="1">
      <c r="A42" s="41"/>
      <c r="B42" s="50" t="s">
        <v>39</v>
      </c>
      <c r="C42" s="51"/>
      <c r="D42" s="86"/>
      <c r="E42" s="86"/>
      <c r="F42" s="86"/>
      <c r="G42" s="87"/>
    </row>
    <row r="43" spans="1:7" ht="27" customHeight="1">
      <c r="A43" s="40">
        <v>7</v>
      </c>
      <c r="B43" s="126" t="s">
        <v>41</v>
      </c>
      <c r="C43" s="127"/>
      <c r="D43" s="127"/>
      <c r="E43" s="127"/>
      <c r="F43" s="127"/>
      <c r="G43" s="128"/>
    </row>
    <row r="44" spans="1:7" ht="27" customHeight="1">
      <c r="A44" s="42"/>
      <c r="B44" s="19" t="s">
        <v>42</v>
      </c>
      <c r="C44" s="17"/>
      <c r="D44" s="2">
        <f t="shared" ref="D44:D46" si="4">IF(C44=1, E44,)</f>
        <v>0</v>
      </c>
      <c r="E44" s="24">
        <f>'Point distribution and weighing'!E44</f>
        <v>3</v>
      </c>
      <c r="F44" s="24">
        <f>'Point distribution and weighing'!F44</f>
        <v>0</v>
      </c>
      <c r="G44" s="24">
        <f>'Point distribution and weighing'!G44</f>
        <v>3</v>
      </c>
    </row>
    <row r="45" spans="1:7" ht="27" customHeight="1">
      <c r="A45" s="42"/>
      <c r="B45" s="7" t="s">
        <v>43</v>
      </c>
      <c r="C45" s="2">
        <v>1</v>
      </c>
      <c r="D45" s="2">
        <f t="shared" si="4"/>
        <v>1</v>
      </c>
      <c r="E45" s="24">
        <f>'Point distribution and weighing'!E45</f>
        <v>1</v>
      </c>
      <c r="F45" s="24">
        <f>'Point distribution and weighing'!F45</f>
        <v>0</v>
      </c>
      <c r="G45" s="24">
        <f>'Point distribution and weighing'!G45</f>
        <v>0</v>
      </c>
    </row>
    <row r="46" spans="1:7" ht="15" customHeight="1">
      <c r="A46" s="42"/>
      <c r="B46" s="8" t="s">
        <v>44</v>
      </c>
      <c r="C46" s="5"/>
      <c r="D46" s="2">
        <f t="shared" si="4"/>
        <v>0</v>
      </c>
      <c r="E46" s="24">
        <f>'Point distribution and weighing'!E46</f>
        <v>0</v>
      </c>
      <c r="F46" s="24">
        <f>'Point distribution and weighing'!F46</f>
        <v>0</v>
      </c>
      <c r="G46" s="24">
        <f>'Point distribution and weighing'!G46</f>
        <v>0</v>
      </c>
    </row>
    <row r="47" spans="1:7" ht="15" customHeight="1" thickBot="1">
      <c r="A47" s="41"/>
      <c r="B47" s="50" t="s">
        <v>45</v>
      </c>
      <c r="C47" s="51"/>
      <c r="D47" s="86"/>
      <c r="E47" s="86"/>
      <c r="F47" s="86"/>
      <c r="G47" s="87"/>
    </row>
    <row r="48" spans="1:7" ht="27.75" customHeight="1">
      <c r="A48" s="40">
        <v>8</v>
      </c>
      <c r="B48" s="127" t="s">
        <v>46</v>
      </c>
      <c r="C48" s="127"/>
      <c r="D48" s="127"/>
      <c r="E48" s="127"/>
      <c r="F48" s="127"/>
      <c r="G48" s="128"/>
    </row>
    <row r="49" spans="1:7" ht="15" customHeight="1">
      <c r="A49" s="42"/>
      <c r="B49" s="19" t="s">
        <v>47</v>
      </c>
      <c r="C49" s="17"/>
      <c r="D49" s="2">
        <f t="shared" ref="D49:D51" si="5">IF(C49=1, E49,)</f>
        <v>0</v>
      </c>
      <c r="E49" s="24">
        <f>'Point distribution and weighing'!E49</f>
        <v>3</v>
      </c>
      <c r="F49" s="24">
        <f>'Point distribution and weighing'!F49</f>
        <v>0</v>
      </c>
      <c r="G49" s="24">
        <f>'Point distribution and weighing'!G49</f>
        <v>3</v>
      </c>
    </row>
    <row r="50" spans="1:7" ht="15" customHeight="1">
      <c r="A50" s="42"/>
      <c r="B50" s="7" t="s">
        <v>48</v>
      </c>
      <c r="C50" s="2">
        <v>1</v>
      </c>
      <c r="D50" s="2">
        <f t="shared" si="5"/>
        <v>1</v>
      </c>
      <c r="E50" s="24">
        <f>'Point distribution and weighing'!E50</f>
        <v>1</v>
      </c>
      <c r="F50" s="24">
        <f>'Point distribution and weighing'!F50</f>
        <v>0</v>
      </c>
      <c r="G50" s="24">
        <f>'Point distribution and weighing'!G50</f>
        <v>0</v>
      </c>
    </row>
    <row r="51" spans="1:7" ht="15" customHeight="1">
      <c r="A51" s="42"/>
      <c r="B51" s="8" t="s">
        <v>49</v>
      </c>
      <c r="C51" s="5"/>
      <c r="D51" s="2">
        <f t="shared" si="5"/>
        <v>0</v>
      </c>
      <c r="E51" s="24">
        <f>'Point distribution and weighing'!E51</f>
        <v>0</v>
      </c>
      <c r="F51" s="24">
        <f>'Point distribution and weighing'!F51</f>
        <v>0</v>
      </c>
      <c r="G51" s="24">
        <f>'Point distribution and weighing'!G51</f>
        <v>0</v>
      </c>
    </row>
    <row r="52" spans="1:7" ht="15" customHeight="1" thickBot="1">
      <c r="A52" s="41"/>
      <c r="B52" s="50" t="s">
        <v>45</v>
      </c>
      <c r="C52" s="51"/>
      <c r="D52" s="105"/>
      <c r="E52" s="106"/>
      <c r="F52" s="106"/>
      <c r="G52" s="107"/>
    </row>
    <row r="53" spans="1:7" ht="27" customHeight="1">
      <c r="A53" s="40">
        <v>9</v>
      </c>
      <c r="B53" s="126" t="s">
        <v>50</v>
      </c>
      <c r="C53" s="127"/>
      <c r="D53" s="127"/>
      <c r="E53" s="127"/>
      <c r="F53" s="127"/>
      <c r="G53" s="128"/>
    </row>
    <row r="54" spans="1:7" ht="15" customHeight="1">
      <c r="A54" s="42"/>
      <c r="B54" s="19" t="s">
        <v>51</v>
      </c>
      <c r="C54" s="17"/>
      <c r="D54" s="2">
        <f t="shared" ref="D54:D56" si="6">IF(C54=1, E54,)</f>
        <v>0</v>
      </c>
      <c r="E54" s="24">
        <f>'Point distribution and weighing'!E54</f>
        <v>3</v>
      </c>
      <c r="F54" s="24">
        <f>'Point distribution and weighing'!F54</f>
        <v>0</v>
      </c>
      <c r="G54" s="24">
        <f>'Point distribution and weighing'!G54</f>
        <v>3</v>
      </c>
    </row>
    <row r="55" spans="1:7" ht="15" customHeight="1">
      <c r="A55" s="42"/>
      <c r="B55" s="7" t="s">
        <v>52</v>
      </c>
      <c r="C55" s="2">
        <v>1</v>
      </c>
      <c r="D55" s="2">
        <f t="shared" si="6"/>
        <v>1</v>
      </c>
      <c r="E55" s="24">
        <f>'Point distribution and weighing'!E55</f>
        <v>1</v>
      </c>
      <c r="F55" s="24">
        <f>'Point distribution and weighing'!F55</f>
        <v>0</v>
      </c>
      <c r="G55" s="24">
        <f>'Point distribution and weighing'!G55</f>
        <v>0</v>
      </c>
    </row>
    <row r="56" spans="1:7" ht="15" customHeight="1">
      <c r="A56" s="42"/>
      <c r="B56" s="8" t="s">
        <v>53</v>
      </c>
      <c r="C56" s="5"/>
      <c r="D56" s="2">
        <f t="shared" si="6"/>
        <v>0</v>
      </c>
      <c r="E56" s="24">
        <f>'Point distribution and weighing'!E56</f>
        <v>0</v>
      </c>
      <c r="F56" s="24">
        <f>'Point distribution and weighing'!F56</f>
        <v>0</v>
      </c>
      <c r="G56" s="24">
        <f>'Point distribution and weighing'!G56</f>
        <v>0</v>
      </c>
    </row>
    <row r="57" spans="1:7" ht="15" customHeight="1" thickBot="1">
      <c r="A57" s="41"/>
      <c r="B57" s="50" t="s">
        <v>54</v>
      </c>
      <c r="C57" s="51"/>
      <c r="D57" s="105"/>
      <c r="E57" s="106"/>
      <c r="F57" s="106"/>
      <c r="G57" s="107"/>
    </row>
    <row r="58" spans="1:7" ht="27" customHeight="1">
      <c r="A58" s="40">
        <v>10</v>
      </c>
      <c r="B58" s="129" t="s">
        <v>55</v>
      </c>
      <c r="C58" s="129"/>
      <c r="D58" s="129"/>
      <c r="E58" s="129"/>
      <c r="F58" s="129"/>
      <c r="G58" s="130"/>
    </row>
    <row r="59" spans="1:7">
      <c r="A59" s="42"/>
      <c r="B59" s="18" t="s">
        <v>57</v>
      </c>
      <c r="C59" s="18"/>
      <c r="D59" s="2">
        <f t="shared" ref="D59:D60" si="7">IF(C59=1, E59,)</f>
        <v>0</v>
      </c>
      <c r="E59" s="24">
        <f>'Point distribution and weighing'!E59</f>
        <v>3</v>
      </c>
      <c r="F59" s="24">
        <f>'Point distribution and weighing'!F59</f>
        <v>0</v>
      </c>
      <c r="G59" s="24">
        <f>'Point distribution and weighing'!G59</f>
        <v>3</v>
      </c>
    </row>
    <row r="60" spans="1:7">
      <c r="A60" s="42"/>
      <c r="B60" s="10" t="s">
        <v>58</v>
      </c>
      <c r="C60" s="2">
        <v>1</v>
      </c>
      <c r="D60" s="2">
        <f t="shared" si="7"/>
        <v>0</v>
      </c>
      <c r="E60" s="24">
        <f>'Point distribution and weighing'!E60</f>
        <v>0</v>
      </c>
      <c r="F60" s="24">
        <f>'Point distribution and weighing'!F60</f>
        <v>0</v>
      </c>
      <c r="G60" s="24">
        <f>'Point distribution and weighing'!G60</f>
        <v>0</v>
      </c>
    </row>
    <row r="61" spans="1:7" ht="27" customHeight="1" thickBot="1">
      <c r="A61" s="41"/>
      <c r="B61" s="37" t="s">
        <v>56</v>
      </c>
      <c r="C61" s="86"/>
      <c r="D61" s="86"/>
      <c r="E61" s="86"/>
      <c r="F61" s="86"/>
      <c r="G61" s="87"/>
    </row>
    <row r="62" spans="1:7" ht="15" thickBot="1">
      <c r="A62" s="40">
        <v>11</v>
      </c>
      <c r="B62" s="113" t="s">
        <v>61</v>
      </c>
      <c r="C62" s="113"/>
      <c r="D62" s="114"/>
      <c r="E62" s="114"/>
      <c r="F62" s="114"/>
      <c r="G62" s="115"/>
    </row>
    <row r="63" spans="1:7">
      <c r="B63" s="16" t="s">
        <v>25</v>
      </c>
      <c r="C63" s="17"/>
      <c r="D63" s="2">
        <f t="shared" ref="D63:D66" si="8">IF(C63=1, E63,)</f>
        <v>0</v>
      </c>
      <c r="E63" s="24">
        <f>'Point distribution and weighing'!E63</f>
        <v>0</v>
      </c>
      <c r="F63" s="24">
        <f>'Point distribution and weighing'!F63</f>
        <v>0</v>
      </c>
      <c r="G63" s="24">
        <f>'Point distribution and weighing'!G63</f>
        <v>0</v>
      </c>
    </row>
    <row r="64" spans="1:7">
      <c r="B64" s="12" t="s">
        <v>26</v>
      </c>
      <c r="C64" s="2"/>
      <c r="D64" s="2">
        <f t="shared" si="8"/>
        <v>0</v>
      </c>
      <c r="E64" s="24">
        <f>'Point distribution and weighing'!E64</f>
        <v>1</v>
      </c>
      <c r="F64" s="24">
        <f>'Point distribution and weighing'!F64</f>
        <v>0</v>
      </c>
      <c r="G64" s="24">
        <f>'Point distribution and weighing'!G64</f>
        <v>0</v>
      </c>
    </row>
    <row r="65" spans="1:7">
      <c r="B65" s="12" t="s">
        <v>27</v>
      </c>
      <c r="C65" s="2"/>
      <c r="D65" s="2">
        <f t="shared" si="8"/>
        <v>0</v>
      </c>
      <c r="E65" s="24">
        <f>'Point distribution and weighing'!E65</f>
        <v>2</v>
      </c>
      <c r="F65" s="24">
        <f>'Point distribution and weighing'!F65</f>
        <v>0</v>
      </c>
      <c r="G65" s="24">
        <f>'Point distribution and weighing'!G65</f>
        <v>0</v>
      </c>
    </row>
    <row r="66" spans="1:7">
      <c r="B66" s="13" t="s">
        <v>62</v>
      </c>
      <c r="C66" s="5">
        <v>1</v>
      </c>
      <c r="D66" s="2">
        <f t="shared" si="8"/>
        <v>3</v>
      </c>
      <c r="E66" s="24">
        <f>'Point distribution and weighing'!E66</f>
        <v>3</v>
      </c>
      <c r="F66" s="24">
        <f>'Point distribution and weighing'!F66</f>
        <v>0</v>
      </c>
      <c r="G66" s="24">
        <f>'Point distribution and weighing'!G66</f>
        <v>3</v>
      </c>
    </row>
    <row r="67" spans="1:7" ht="15" customHeight="1" thickBot="1">
      <c r="B67" s="3" t="s">
        <v>54</v>
      </c>
      <c r="C67" s="25"/>
      <c r="D67" s="116"/>
      <c r="E67" s="117"/>
      <c r="F67" s="117"/>
      <c r="G67" s="118"/>
    </row>
    <row r="68" spans="1:7">
      <c r="A68" s="40">
        <v>12</v>
      </c>
      <c r="B68" s="119" t="s">
        <v>68</v>
      </c>
      <c r="C68" s="108"/>
      <c r="D68" s="108"/>
      <c r="E68" s="108"/>
      <c r="F68" s="108"/>
      <c r="G68" s="109"/>
    </row>
    <row r="69" spans="1:7">
      <c r="A69" s="42"/>
      <c r="B69" s="22" t="s">
        <v>63</v>
      </c>
      <c r="C69" s="17">
        <v>1</v>
      </c>
      <c r="D69" s="17" t="s">
        <v>261</v>
      </c>
      <c r="E69" s="70"/>
      <c r="F69" s="17"/>
      <c r="G69" s="53"/>
    </row>
    <row r="70" spans="1:7">
      <c r="A70" s="42"/>
      <c r="B70" s="14" t="s">
        <v>64</v>
      </c>
      <c r="C70" s="2"/>
      <c r="D70" s="2">
        <f t="shared" ref="D70:D74" si="9">IF(C70=1, E70,)</f>
        <v>0</v>
      </c>
      <c r="E70" s="24">
        <f>'Point distribution and weighing'!E70</f>
        <v>0</v>
      </c>
      <c r="F70" s="24">
        <f>'Point distribution and weighing'!F70</f>
        <v>0</v>
      </c>
      <c r="G70" s="24">
        <f>'Point distribution and weighing'!G70</f>
        <v>0</v>
      </c>
    </row>
    <row r="71" spans="1:7" ht="15" customHeight="1">
      <c r="A71" s="42"/>
      <c r="B71" s="11" t="s">
        <v>65</v>
      </c>
      <c r="C71" s="2"/>
      <c r="D71" s="2">
        <f t="shared" si="9"/>
        <v>0</v>
      </c>
      <c r="E71" s="24">
        <f>'Point distribution and weighing'!E71</f>
        <v>0</v>
      </c>
      <c r="F71" s="24">
        <f>'Point distribution and weighing'!F71</f>
        <v>0</v>
      </c>
      <c r="G71" s="24">
        <f>'Point distribution and weighing'!G71</f>
        <v>0</v>
      </c>
    </row>
    <row r="72" spans="1:7" ht="15" customHeight="1">
      <c r="A72" s="42"/>
      <c r="B72" s="11" t="s">
        <v>66</v>
      </c>
      <c r="C72" s="2"/>
      <c r="D72" s="2">
        <f t="shared" si="9"/>
        <v>0</v>
      </c>
      <c r="E72" s="24">
        <f>'Point distribution and weighing'!E72</f>
        <v>4</v>
      </c>
      <c r="F72" s="24">
        <f>'Point distribution and weighing'!F72</f>
        <v>0</v>
      </c>
      <c r="G72" s="24">
        <f>'Point distribution and weighing'!G72</f>
        <v>4</v>
      </c>
    </row>
    <row r="73" spans="1:7" ht="15" customHeight="1">
      <c r="A73" s="42"/>
      <c r="B73" s="11" t="s">
        <v>67</v>
      </c>
      <c r="C73" s="2">
        <v>1</v>
      </c>
      <c r="D73" s="2">
        <f t="shared" si="9"/>
        <v>2</v>
      </c>
      <c r="E73" s="24">
        <f>'Point distribution and weighing'!E73</f>
        <v>2</v>
      </c>
      <c r="F73" s="24">
        <f>'Point distribution and weighing'!F73</f>
        <v>0</v>
      </c>
      <c r="G73" s="24">
        <f>'Point distribution and weighing'!G73</f>
        <v>0</v>
      </c>
    </row>
    <row r="74" spans="1:7" ht="15" customHeight="1">
      <c r="A74" s="42"/>
      <c r="B74" s="15" t="s">
        <v>69</v>
      </c>
      <c r="C74" s="5"/>
      <c r="D74" s="2">
        <f t="shared" si="9"/>
        <v>0</v>
      </c>
      <c r="E74" s="24">
        <f>'Point distribution and weighing'!E74</f>
        <v>1</v>
      </c>
      <c r="F74" s="24">
        <f>'Point distribution and weighing'!F74</f>
        <v>0</v>
      </c>
      <c r="G74" s="24">
        <f>'Point distribution and weighing'!G74</f>
        <v>0</v>
      </c>
    </row>
    <row r="75" spans="1:7" ht="15" customHeight="1" thickBot="1">
      <c r="A75" s="41"/>
      <c r="B75" s="37" t="s">
        <v>54</v>
      </c>
      <c r="C75" s="51"/>
      <c r="D75" s="105"/>
      <c r="E75" s="106"/>
      <c r="F75" s="106"/>
      <c r="G75" s="107"/>
    </row>
    <row r="76" spans="1:7" ht="30" customHeight="1">
      <c r="A76" s="40">
        <v>13</v>
      </c>
      <c r="B76" s="124" t="s">
        <v>70</v>
      </c>
      <c r="C76" s="124"/>
      <c r="D76" s="124"/>
      <c r="E76" s="124"/>
      <c r="F76" s="124"/>
      <c r="G76" s="125"/>
    </row>
    <row r="77" spans="1:7" ht="15" customHeight="1">
      <c r="A77" s="42"/>
      <c r="B77" s="11" t="s">
        <v>71</v>
      </c>
      <c r="C77" s="2">
        <v>1</v>
      </c>
      <c r="D77" s="2">
        <f t="shared" ref="D77:D80" si="10">IF(C77=1, E77,)</f>
        <v>3</v>
      </c>
      <c r="E77" s="24">
        <f>'Point distribution and weighing'!E77</f>
        <v>3</v>
      </c>
      <c r="F77" s="24">
        <f>'Point distribution and weighing'!F77</f>
        <v>0</v>
      </c>
      <c r="G77" s="24">
        <f>'Point distribution and weighing'!G77</f>
        <v>3</v>
      </c>
    </row>
    <row r="78" spans="1:7" ht="30" customHeight="1">
      <c r="A78" s="42"/>
      <c r="B78" s="11" t="s">
        <v>72</v>
      </c>
      <c r="C78" s="2"/>
      <c r="D78" s="2">
        <f t="shared" si="10"/>
        <v>0</v>
      </c>
      <c r="E78" s="24">
        <f>'Point distribution and weighing'!E78</f>
        <v>2</v>
      </c>
      <c r="F78" s="24">
        <f>'Point distribution and weighing'!F78</f>
        <v>0</v>
      </c>
      <c r="G78" s="24">
        <f>'Point distribution and weighing'!G78</f>
        <v>0</v>
      </c>
    </row>
    <row r="79" spans="1:7" ht="15" customHeight="1">
      <c r="A79" s="42"/>
      <c r="B79" s="11" t="s">
        <v>73</v>
      </c>
      <c r="C79" s="2"/>
      <c r="D79" s="2">
        <f t="shared" si="10"/>
        <v>0</v>
      </c>
      <c r="E79" s="24">
        <f>'Point distribution and weighing'!E79</f>
        <v>1</v>
      </c>
      <c r="F79" s="24">
        <f>'Point distribution and weighing'!F79</f>
        <v>0</v>
      </c>
      <c r="G79" s="24">
        <f>'Point distribution and weighing'!G79</f>
        <v>0</v>
      </c>
    </row>
    <row r="80" spans="1:7" ht="15" customHeight="1">
      <c r="A80" s="42"/>
      <c r="B80" s="15" t="s">
        <v>74</v>
      </c>
      <c r="C80" s="5"/>
      <c r="D80" s="2">
        <f t="shared" si="10"/>
        <v>0</v>
      </c>
      <c r="E80" s="24">
        <f>'Point distribution and weighing'!E80</f>
        <v>0</v>
      </c>
      <c r="F80" s="24">
        <f>'Point distribution and weighing'!F80</f>
        <v>0</v>
      </c>
      <c r="G80" s="24">
        <f>'Point distribution and weighing'!G80</f>
        <v>0</v>
      </c>
    </row>
    <row r="81" spans="1:7" ht="15" customHeight="1" thickBot="1">
      <c r="A81" s="41"/>
      <c r="B81" s="37" t="s">
        <v>54</v>
      </c>
      <c r="C81" s="51"/>
      <c r="D81" s="105"/>
      <c r="E81" s="106"/>
      <c r="F81" s="106"/>
      <c r="G81" s="107"/>
    </row>
    <row r="82" spans="1:7">
      <c r="A82" s="40">
        <v>14</v>
      </c>
      <c r="B82" s="122" t="s">
        <v>75</v>
      </c>
      <c r="C82" s="122"/>
      <c r="D82" s="122"/>
      <c r="E82" s="122"/>
      <c r="F82" s="122"/>
      <c r="G82" s="123"/>
    </row>
    <row r="83" spans="1:7" ht="15" customHeight="1">
      <c r="A83" s="42"/>
      <c r="B83" s="3" t="s">
        <v>76</v>
      </c>
      <c r="C83" s="2">
        <v>1</v>
      </c>
      <c r="D83" s="2">
        <f t="shared" ref="D83:D86" si="11">IF(C83=1, E83,)</f>
        <v>3</v>
      </c>
      <c r="E83" s="24">
        <f>'Point distribution and weighing'!E83</f>
        <v>3</v>
      </c>
      <c r="F83" s="24">
        <f>'Point distribution and weighing'!F83</f>
        <v>0</v>
      </c>
      <c r="G83" s="24">
        <f>'Point distribution and weighing'!G83</f>
        <v>3</v>
      </c>
    </row>
    <row r="84" spans="1:7" ht="27" customHeight="1">
      <c r="A84" s="42"/>
      <c r="B84" s="3" t="s">
        <v>77</v>
      </c>
      <c r="C84" s="2"/>
      <c r="D84" s="2">
        <f t="shared" si="11"/>
        <v>0</v>
      </c>
      <c r="E84" s="24">
        <f>'Point distribution and weighing'!E84</f>
        <v>2</v>
      </c>
      <c r="F84" s="24">
        <f>'Point distribution and weighing'!F84</f>
        <v>0</v>
      </c>
      <c r="G84" s="24">
        <f>'Point distribution and weighing'!G84</f>
        <v>0</v>
      </c>
    </row>
    <row r="85" spans="1:7" ht="15" customHeight="1">
      <c r="A85" s="42"/>
      <c r="B85" s="3" t="s">
        <v>78</v>
      </c>
      <c r="C85" s="2"/>
      <c r="D85" s="2">
        <f t="shared" si="11"/>
        <v>0</v>
      </c>
      <c r="E85" s="24">
        <f>'Point distribution and weighing'!E85</f>
        <v>1</v>
      </c>
      <c r="F85" s="24">
        <f>'Point distribution and weighing'!F85</f>
        <v>0</v>
      </c>
      <c r="G85" s="24">
        <f>'Point distribution and weighing'!G85</f>
        <v>0</v>
      </c>
    </row>
    <row r="86" spans="1:7" ht="15" customHeight="1">
      <c r="A86" s="42"/>
      <c r="B86" s="6" t="s">
        <v>79</v>
      </c>
      <c r="C86" s="5"/>
      <c r="D86" s="2">
        <f t="shared" si="11"/>
        <v>0</v>
      </c>
      <c r="E86" s="24">
        <f>'Point distribution and weighing'!E86</f>
        <v>0</v>
      </c>
      <c r="F86" s="24">
        <f>'Point distribution and weighing'!F86</f>
        <v>0</v>
      </c>
      <c r="G86" s="24">
        <f>'Point distribution and weighing'!G86</f>
        <v>0</v>
      </c>
    </row>
    <row r="87" spans="1:7" ht="15" customHeight="1" thickBot="1">
      <c r="A87" s="41"/>
      <c r="B87" s="50" t="s">
        <v>80</v>
      </c>
      <c r="C87" s="51"/>
      <c r="D87" s="105"/>
      <c r="E87" s="106"/>
      <c r="F87" s="106"/>
      <c r="G87" s="107"/>
    </row>
    <row r="88" spans="1:7">
      <c r="A88" s="40">
        <v>15</v>
      </c>
      <c r="B88" s="119" t="s">
        <v>81</v>
      </c>
      <c r="C88" s="108"/>
      <c r="D88" s="108"/>
      <c r="E88" s="108"/>
      <c r="F88" s="108"/>
      <c r="G88" s="109"/>
    </row>
    <row r="89" spans="1:7" ht="27" customHeight="1">
      <c r="A89" s="42"/>
      <c r="B89" s="23" t="s">
        <v>82</v>
      </c>
      <c r="C89" s="17"/>
      <c r="D89" s="2">
        <f t="shared" ref="D89:D92" si="12">IF(C89=1, E89,)</f>
        <v>0</v>
      </c>
      <c r="E89" s="24">
        <f>'Point distribution and weighing'!E89</f>
        <v>3</v>
      </c>
      <c r="F89" s="24">
        <f>'Point distribution and weighing'!F89</f>
        <v>0</v>
      </c>
      <c r="G89" s="24">
        <f>'Point distribution and weighing'!G89</f>
        <v>3</v>
      </c>
    </row>
    <row r="90" spans="1:7" ht="27" customHeight="1">
      <c r="A90" s="42"/>
      <c r="B90" s="11" t="s">
        <v>83</v>
      </c>
      <c r="C90" s="2"/>
      <c r="D90" s="2">
        <f t="shared" si="12"/>
        <v>0</v>
      </c>
      <c r="E90" s="24">
        <f>'Point distribution and weighing'!E90</f>
        <v>2</v>
      </c>
      <c r="F90" s="24">
        <f>'Point distribution and weighing'!F90</f>
        <v>0</v>
      </c>
      <c r="G90" s="24">
        <f>'Point distribution and weighing'!G90</f>
        <v>0</v>
      </c>
    </row>
    <row r="91" spans="1:7" ht="27" customHeight="1">
      <c r="A91" s="42"/>
      <c r="B91" s="11" t="s">
        <v>84</v>
      </c>
      <c r="C91" s="2"/>
      <c r="D91" s="2">
        <f t="shared" si="12"/>
        <v>0</v>
      </c>
      <c r="E91" s="24">
        <f>'Point distribution and weighing'!E91</f>
        <v>1</v>
      </c>
      <c r="F91" s="24">
        <f>'Point distribution and weighing'!F91</f>
        <v>0</v>
      </c>
      <c r="G91" s="24">
        <f>'Point distribution and weighing'!G91</f>
        <v>0</v>
      </c>
    </row>
    <row r="92" spans="1:7" ht="27" customHeight="1">
      <c r="A92" s="42"/>
      <c r="B92" s="15" t="s">
        <v>85</v>
      </c>
      <c r="C92" s="5"/>
      <c r="D92" s="2">
        <f t="shared" si="12"/>
        <v>0</v>
      </c>
      <c r="E92" s="24">
        <f>'Point distribution and weighing'!E92</f>
        <v>0</v>
      </c>
      <c r="F92" s="24">
        <f>'Point distribution and weighing'!F92</f>
        <v>0</v>
      </c>
      <c r="G92" s="24">
        <f>'Point distribution and weighing'!G92</f>
        <v>0</v>
      </c>
    </row>
    <row r="93" spans="1:7" ht="15" customHeight="1" thickBot="1">
      <c r="A93" s="41"/>
      <c r="B93" s="37" t="s">
        <v>54</v>
      </c>
      <c r="C93" s="51">
        <v>1</v>
      </c>
      <c r="D93" s="86"/>
      <c r="E93" s="86"/>
      <c r="F93" s="86"/>
      <c r="G93" s="87"/>
    </row>
    <row r="95" spans="1:7" ht="28">
      <c r="C95" s="63" t="s">
        <v>123</v>
      </c>
      <c r="D95" s="61">
        <f>SUM(D20:D24, D27:D31,D34:D36,D39:D41,D44:D46,D49:D51,D54:D56,D59:D60,D63:D66,D69:D74,D77:D80,D83:D86,D89:D92)</f>
        <v>17</v>
      </c>
      <c r="E95" s="62" t="s">
        <v>124</v>
      </c>
      <c r="F95" s="61">
        <f>SUM(G20:G24, G27:G31,G34:G36,G39:G41,G44:G46,G49:G51,G54:G56,G59:G60,G63:G66,G69:G75,G77:G80,G83:G86,G89:G92)</f>
        <v>42</v>
      </c>
    </row>
    <row r="96" spans="1:7">
      <c r="C96" s="63" t="s">
        <v>264</v>
      </c>
      <c r="D96" s="61">
        <f>SUM(I10,I18)</f>
        <v>3.2</v>
      </c>
      <c r="E96" s="62" t="s">
        <v>265</v>
      </c>
      <c r="F96" s="61">
        <f>SUM(K10,K18)</f>
        <v>8</v>
      </c>
      <c r="G96" s="26"/>
    </row>
    <row r="97" spans="3:7" ht="28">
      <c r="C97" s="63" t="s">
        <v>120</v>
      </c>
      <c r="D97" s="61">
        <f>SUM(D95:D96)</f>
        <v>20.2</v>
      </c>
      <c r="E97" s="62" t="s">
        <v>125</v>
      </c>
      <c r="F97" s="61">
        <f>SUM(F95:F96)</f>
        <v>50</v>
      </c>
      <c r="G97" s="26"/>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84" activePane="bottomLeft" state="frozen"/>
      <selection activeCell="B96" sqref="B96"/>
      <selection pane="bottomLeft" activeCell="B96" sqref="B96"/>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127</v>
      </c>
      <c r="C2" t="s">
        <v>86</v>
      </c>
      <c r="D2" t="s">
        <v>87</v>
      </c>
      <c r="E2" t="s">
        <v>88</v>
      </c>
      <c r="F2" t="s">
        <v>132</v>
      </c>
      <c r="G2" t="s">
        <v>260</v>
      </c>
    </row>
    <row r="3" spans="1:11" ht="30" customHeight="1">
      <c r="A3" s="45">
        <v>1</v>
      </c>
      <c r="B3" s="88" t="s">
        <v>0</v>
      </c>
      <c r="C3" s="90"/>
      <c r="D3" s="90"/>
      <c r="E3" s="90"/>
      <c r="F3" s="90"/>
      <c r="G3" s="91"/>
    </row>
    <row r="4" spans="1:11" ht="52.5" customHeight="1">
      <c r="A4" s="42"/>
      <c r="B4" s="43" t="s">
        <v>1</v>
      </c>
      <c r="C4" s="44" t="s">
        <v>2</v>
      </c>
      <c r="D4" s="44" t="s">
        <v>3</v>
      </c>
      <c r="E4" s="44" t="s">
        <v>4</v>
      </c>
      <c r="F4" s="44" t="s">
        <v>5</v>
      </c>
      <c r="G4" s="46"/>
    </row>
    <row r="5" spans="1:11">
      <c r="A5" s="42"/>
      <c r="B5" s="11" t="s">
        <v>6</v>
      </c>
      <c r="C5" s="11"/>
      <c r="D5" s="11"/>
      <c r="E5" s="11">
        <v>1</v>
      </c>
      <c r="F5" s="11"/>
      <c r="G5" s="46"/>
    </row>
    <row r="6" spans="1:11" ht="14.25" customHeight="1">
      <c r="A6" s="42"/>
      <c r="B6" s="11" t="s">
        <v>7</v>
      </c>
      <c r="C6" s="11"/>
      <c r="D6" s="11"/>
      <c r="E6" s="11">
        <v>1</v>
      </c>
      <c r="F6" s="11"/>
      <c r="G6" s="46"/>
    </row>
    <row r="7" spans="1:11" ht="15" customHeight="1">
      <c r="A7" s="42"/>
      <c r="B7" s="11" t="s">
        <v>8</v>
      </c>
      <c r="C7" s="11">
        <v>1</v>
      </c>
      <c r="D7" s="11"/>
      <c r="E7" s="11"/>
      <c r="F7" s="11"/>
      <c r="G7" s="46"/>
    </row>
    <row r="8" spans="1:11" ht="15" customHeight="1">
      <c r="A8" s="42"/>
      <c r="B8" s="11" t="s">
        <v>9</v>
      </c>
      <c r="C8" s="11"/>
      <c r="D8" s="11"/>
      <c r="E8" s="11">
        <v>1</v>
      </c>
      <c r="F8" s="11"/>
      <c r="G8" s="46"/>
    </row>
    <row r="9" spans="1:11" ht="15" thickBot="1">
      <c r="A9" s="41"/>
      <c r="B9" s="37" t="s">
        <v>10</v>
      </c>
      <c r="C9" s="37"/>
      <c r="D9" s="37"/>
      <c r="E9" s="37">
        <v>1</v>
      </c>
      <c r="F9" s="37"/>
      <c r="G9" s="47"/>
    </row>
    <row r="10" spans="1:11" ht="30" customHeight="1">
      <c r="A10" s="40">
        <v>2</v>
      </c>
      <c r="B10" s="131" t="s">
        <v>11</v>
      </c>
      <c r="C10" s="132"/>
      <c r="D10" s="132"/>
      <c r="E10" s="132"/>
      <c r="F10" s="132"/>
      <c r="G10" s="133"/>
      <c r="H10" s="63" t="s">
        <v>263</v>
      </c>
      <c r="I10" s="71">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1.6</v>
      </c>
      <c r="J10" s="62" t="s">
        <v>121</v>
      </c>
      <c r="K10" s="61">
        <v>3</v>
      </c>
    </row>
    <row r="11" spans="1:11" ht="30" customHeight="1">
      <c r="A11" s="42"/>
      <c r="B11" s="34"/>
      <c r="C11" s="34" t="s">
        <v>12</v>
      </c>
      <c r="D11" s="34" t="s">
        <v>13</v>
      </c>
      <c r="E11" s="34" t="s">
        <v>14</v>
      </c>
      <c r="F11" s="34" t="s">
        <v>15</v>
      </c>
      <c r="G11" s="35" t="s">
        <v>16</v>
      </c>
    </row>
    <row r="12" spans="1:11" ht="15" customHeight="1">
      <c r="A12" s="42"/>
      <c r="B12" s="11" t="s">
        <v>17</v>
      </c>
      <c r="C12" s="9">
        <v>1</v>
      </c>
      <c r="D12" s="11"/>
      <c r="E12" s="9"/>
      <c r="F12" s="9"/>
      <c r="G12" s="36"/>
    </row>
    <row r="13" spans="1:11" ht="15" customHeight="1">
      <c r="A13" s="42"/>
      <c r="B13" s="11" t="s">
        <v>18</v>
      </c>
      <c r="C13" s="9"/>
      <c r="D13" s="11"/>
      <c r="E13" s="9"/>
      <c r="F13" s="9"/>
      <c r="G13" s="36"/>
    </row>
    <row r="14" spans="1:11" ht="27" customHeight="1">
      <c r="A14" s="42"/>
      <c r="B14" s="11" t="s">
        <v>19</v>
      </c>
      <c r="C14" s="9"/>
      <c r="D14" s="11"/>
      <c r="E14" s="9"/>
      <c r="F14" s="9"/>
      <c r="G14" s="36"/>
    </row>
    <row r="15" spans="1:11" ht="15" customHeight="1">
      <c r="A15" s="42"/>
      <c r="B15" s="11" t="s">
        <v>20</v>
      </c>
      <c r="C15" s="9"/>
      <c r="D15" s="11"/>
      <c r="E15" s="9"/>
      <c r="F15" s="9"/>
      <c r="G15" s="36"/>
    </row>
    <row r="16" spans="1:11" ht="15" customHeight="1">
      <c r="A16" s="42"/>
      <c r="B16" s="11" t="s">
        <v>21</v>
      </c>
      <c r="C16" s="9">
        <v>1</v>
      </c>
      <c r="D16" s="11"/>
      <c r="E16" s="9"/>
      <c r="F16" s="9"/>
      <c r="G16" s="36"/>
    </row>
    <row r="17" spans="1:11" ht="27" customHeight="1">
      <c r="A17" s="42"/>
      <c r="B17" s="11" t="s">
        <v>22</v>
      </c>
      <c r="C17" s="9"/>
      <c r="D17" s="11"/>
      <c r="E17" s="9"/>
      <c r="F17" s="9"/>
      <c r="G17" s="36"/>
    </row>
    <row r="18" spans="1:11" ht="15" customHeight="1" thickBot="1">
      <c r="A18" s="41"/>
      <c r="B18" s="37" t="s">
        <v>23</v>
      </c>
      <c r="C18" s="38">
        <v>1</v>
      </c>
      <c r="D18" s="37"/>
      <c r="E18" s="38"/>
      <c r="F18" s="38"/>
      <c r="G18" s="39"/>
      <c r="H18" s="63" t="s">
        <v>119</v>
      </c>
      <c r="I18" s="61">
        <f>SUM(C12:G18)*'Point distribution and weighing'!I17</f>
        <v>0.42857142857142855</v>
      </c>
      <c r="J18" s="62" t="s">
        <v>122</v>
      </c>
      <c r="K18" s="61">
        <v>5</v>
      </c>
    </row>
    <row r="19" spans="1:11" ht="27" customHeight="1">
      <c r="A19" s="48">
        <v>3</v>
      </c>
      <c r="B19" s="126" t="s">
        <v>24</v>
      </c>
      <c r="C19" s="127"/>
      <c r="D19" s="127"/>
      <c r="E19" s="127"/>
      <c r="F19" s="127"/>
      <c r="G19" s="128"/>
    </row>
    <row r="20" spans="1:11">
      <c r="A20" s="42"/>
      <c r="B20" s="1" t="s">
        <v>25</v>
      </c>
      <c r="C20" s="2"/>
      <c r="D20" s="2">
        <f>IF(C20=1, E20,)</f>
        <v>0</v>
      </c>
      <c r="E20" s="24">
        <f>'Point distribution and weighing'!E20</f>
        <v>0</v>
      </c>
      <c r="F20" s="24">
        <f>'Point distribution and weighing'!F20</f>
        <v>0</v>
      </c>
      <c r="G20" s="24">
        <f>'Point distribution and weighing'!G20</f>
        <v>4</v>
      </c>
    </row>
    <row r="21" spans="1:11">
      <c r="A21" s="42"/>
      <c r="B21" s="1" t="s">
        <v>26</v>
      </c>
      <c r="C21" s="2">
        <v>1</v>
      </c>
      <c r="D21" s="2">
        <f t="shared" ref="D21:D24" si="0">IF(C21=1, E21,)</f>
        <v>1</v>
      </c>
      <c r="E21" s="24">
        <f>'Point distribution and weighing'!E21</f>
        <v>1</v>
      </c>
      <c r="F21" s="24">
        <f>'Point distribution and weighing'!F21</f>
        <v>0</v>
      </c>
      <c r="G21" s="24">
        <f>'Point distribution and weighing'!G21</f>
        <v>0</v>
      </c>
    </row>
    <row r="22" spans="1:11">
      <c r="A22" s="42"/>
      <c r="B22" s="1" t="s">
        <v>27</v>
      </c>
      <c r="C22" s="2"/>
      <c r="D22" s="2">
        <f t="shared" si="0"/>
        <v>0</v>
      </c>
      <c r="E22" s="24">
        <f>'Point distribution and weighing'!E22</f>
        <v>2</v>
      </c>
      <c r="F22" s="24">
        <f>'Point distribution and weighing'!F22</f>
        <v>0</v>
      </c>
      <c r="G22" s="24">
        <f>'Point distribution and weighing'!G22</f>
        <v>0</v>
      </c>
    </row>
    <row r="23" spans="1:11">
      <c r="A23" s="42"/>
      <c r="B23" s="1" t="s">
        <v>28</v>
      </c>
      <c r="C23" s="2"/>
      <c r="D23" s="2">
        <f t="shared" si="0"/>
        <v>0</v>
      </c>
      <c r="E23" s="24">
        <f>'Point distribution and weighing'!E23</f>
        <v>4</v>
      </c>
      <c r="F23" s="24">
        <f>'Point distribution and weighing'!F23</f>
        <v>0</v>
      </c>
      <c r="G23" s="24">
        <f>'Point distribution and weighing'!G23</f>
        <v>0</v>
      </c>
    </row>
    <row r="24" spans="1:11">
      <c r="A24" s="42"/>
      <c r="B24" s="1" t="s">
        <v>29</v>
      </c>
      <c r="C24" s="2"/>
      <c r="D24" s="2">
        <f t="shared" si="0"/>
        <v>0</v>
      </c>
      <c r="E24" s="24">
        <f>'Point distribution and weighing'!E24</f>
        <v>2</v>
      </c>
      <c r="F24" s="24">
        <f>'Point distribution and weighing'!F24</f>
        <v>0</v>
      </c>
      <c r="G24" s="24">
        <f>'Point distribution and weighing'!G24</f>
        <v>0</v>
      </c>
    </row>
    <row r="25" spans="1:11" ht="15" customHeight="1" thickBot="1">
      <c r="A25" s="41"/>
      <c r="B25" s="50" t="s">
        <v>60</v>
      </c>
      <c r="C25" s="51"/>
      <c r="D25" s="86"/>
      <c r="E25" s="86"/>
      <c r="F25" s="86"/>
      <c r="G25" s="87"/>
    </row>
    <row r="26" spans="1:11" ht="27" customHeight="1">
      <c r="A26" s="48">
        <v>4</v>
      </c>
      <c r="B26" s="88" t="s">
        <v>30</v>
      </c>
      <c r="C26" s="89"/>
      <c r="D26" s="89"/>
      <c r="E26" s="89"/>
      <c r="F26" s="89"/>
      <c r="G26" s="134"/>
    </row>
    <row r="27" spans="1:11">
      <c r="B27" s="1" t="s">
        <v>25</v>
      </c>
      <c r="C27" s="2"/>
      <c r="D27" s="2">
        <f t="shared" ref="D27:D31" si="1">IF(C27=1, E27,)</f>
        <v>0</v>
      </c>
      <c r="E27" s="24">
        <f>'Point distribution and weighing'!E27</f>
        <v>0</v>
      </c>
      <c r="F27" s="24">
        <f>'Point distribution and weighing'!F27</f>
        <v>0</v>
      </c>
      <c r="G27" s="24">
        <f>'Point distribution and weighing'!G27</f>
        <v>4</v>
      </c>
    </row>
    <row r="28" spans="1:11">
      <c r="B28" s="1" t="s">
        <v>26</v>
      </c>
      <c r="C28" s="2">
        <v>1</v>
      </c>
      <c r="D28" s="2">
        <f t="shared" si="1"/>
        <v>1</v>
      </c>
      <c r="E28" s="24">
        <f>'Point distribution and weighing'!E28</f>
        <v>1</v>
      </c>
      <c r="F28" s="24">
        <f>'Point distribution and weighing'!F28</f>
        <v>0</v>
      </c>
      <c r="G28" s="24">
        <f>'Point distribution and weighing'!G28</f>
        <v>0</v>
      </c>
    </row>
    <row r="29" spans="1:11">
      <c r="B29" s="1" t="s">
        <v>27</v>
      </c>
      <c r="C29" s="2"/>
      <c r="D29" s="2">
        <f t="shared" si="1"/>
        <v>0</v>
      </c>
      <c r="E29" s="24">
        <f>'Point distribution and weighing'!E29</f>
        <v>2</v>
      </c>
      <c r="F29" s="24">
        <f>'Point distribution and weighing'!F29</f>
        <v>0</v>
      </c>
      <c r="G29" s="24">
        <f>'Point distribution and weighing'!G29</f>
        <v>0</v>
      </c>
    </row>
    <row r="30" spans="1:11">
      <c r="B30" s="1" t="s">
        <v>28</v>
      </c>
      <c r="C30" s="2"/>
      <c r="D30" s="2">
        <f t="shared" si="1"/>
        <v>0</v>
      </c>
      <c r="E30" s="24">
        <f>'Point distribution and weighing'!E30</f>
        <v>4</v>
      </c>
      <c r="F30" s="24">
        <f>'Point distribution and weighing'!F30</f>
        <v>0</v>
      </c>
      <c r="G30" s="24">
        <f>'Point distribution and weighing'!G30</f>
        <v>0</v>
      </c>
    </row>
    <row r="31" spans="1:11">
      <c r="B31" s="4" t="s">
        <v>29</v>
      </c>
      <c r="C31" s="5"/>
      <c r="D31" s="2">
        <f t="shared" si="1"/>
        <v>0</v>
      </c>
      <c r="E31" s="24">
        <f>'Point distribution and weighing'!E31</f>
        <v>0</v>
      </c>
      <c r="F31" s="24">
        <f>'Point distribution and weighing'!F31</f>
        <v>0</v>
      </c>
      <c r="G31" s="24">
        <f>'Point distribution and weighing'!G31</f>
        <v>0</v>
      </c>
    </row>
    <row r="32" spans="1:11" ht="15" customHeight="1" thickBot="1">
      <c r="B32" s="6" t="s">
        <v>59</v>
      </c>
      <c r="C32" s="52"/>
      <c r="D32" s="100"/>
      <c r="E32" s="101"/>
      <c r="F32" s="101"/>
      <c r="G32" s="102"/>
    </row>
    <row r="33" spans="1:7">
      <c r="A33" s="40">
        <v>5</v>
      </c>
      <c r="B33" s="108" t="s">
        <v>31</v>
      </c>
      <c r="C33" s="108"/>
      <c r="D33" s="108"/>
      <c r="E33" s="108"/>
      <c r="F33" s="108"/>
      <c r="G33" s="109"/>
    </row>
    <row r="34" spans="1:7" ht="40" customHeight="1">
      <c r="A34" s="42"/>
      <c r="B34" s="20" t="s">
        <v>32</v>
      </c>
      <c r="C34" s="17"/>
      <c r="D34" s="2">
        <f t="shared" ref="D34:D36" si="2">IF(C34=1, E34,)</f>
        <v>0</v>
      </c>
      <c r="E34" s="24">
        <f>'Point distribution and weighing'!E34</f>
        <v>3</v>
      </c>
      <c r="F34" s="24">
        <f>'Point distribution and weighing'!F34</f>
        <v>0</v>
      </c>
      <c r="G34" s="24">
        <f>'Point distribution and weighing'!G34</f>
        <v>3</v>
      </c>
    </row>
    <row r="35" spans="1:7" ht="27" customHeight="1">
      <c r="A35" s="42"/>
      <c r="B35" s="3" t="s">
        <v>33</v>
      </c>
      <c r="C35" s="2"/>
      <c r="D35" s="2">
        <f t="shared" si="2"/>
        <v>0</v>
      </c>
      <c r="E35" s="24">
        <f>'Point distribution and weighing'!E35</f>
        <v>1</v>
      </c>
      <c r="F35" s="24">
        <f>'Point distribution and weighing'!F35</f>
        <v>0</v>
      </c>
      <c r="G35" s="24">
        <f>'Point distribution and weighing'!G35</f>
        <v>0</v>
      </c>
    </row>
    <row r="36" spans="1:7" ht="15" customHeight="1">
      <c r="A36" s="42"/>
      <c r="B36" s="6" t="s">
        <v>34</v>
      </c>
      <c r="C36" s="5"/>
      <c r="D36" s="2">
        <f t="shared" si="2"/>
        <v>0</v>
      </c>
      <c r="E36" s="24">
        <f>'Point distribution and weighing'!E36</f>
        <v>0</v>
      </c>
      <c r="F36" s="24">
        <f>'Point distribution and weighing'!F36</f>
        <v>0</v>
      </c>
      <c r="G36" s="24">
        <f>'Point distribution and weighing'!G36</f>
        <v>0</v>
      </c>
    </row>
    <row r="37" spans="1:7" ht="15" customHeight="1" thickBot="1">
      <c r="A37" s="41"/>
      <c r="B37" s="50" t="s">
        <v>40</v>
      </c>
      <c r="C37" s="51">
        <v>1</v>
      </c>
      <c r="D37" s="105" t="s">
        <v>97</v>
      </c>
      <c r="E37" s="106"/>
      <c r="F37" s="106"/>
      <c r="G37" s="107"/>
    </row>
    <row r="38" spans="1:7">
      <c r="A38" s="40">
        <v>6</v>
      </c>
      <c r="B38" s="108" t="s">
        <v>35</v>
      </c>
      <c r="C38" s="108"/>
      <c r="D38" s="108"/>
      <c r="E38" s="108"/>
      <c r="F38" s="108"/>
      <c r="G38" s="109"/>
    </row>
    <row r="39" spans="1:7" ht="40" customHeight="1">
      <c r="A39" s="42"/>
      <c r="B39" s="20" t="s">
        <v>36</v>
      </c>
      <c r="C39" s="17"/>
      <c r="D39" s="2">
        <f t="shared" ref="D39:D41" si="3">IF(C39=1, E39,)</f>
        <v>0</v>
      </c>
      <c r="E39" s="24">
        <f>'Point distribution and weighing'!E39</f>
        <v>3</v>
      </c>
      <c r="F39" s="24">
        <f>'Point distribution and weighing'!F39</f>
        <v>0</v>
      </c>
      <c r="G39" s="24">
        <f>'Point distribution and weighing'!G39</f>
        <v>3</v>
      </c>
    </row>
    <row r="40" spans="1:7" ht="27" customHeight="1">
      <c r="A40" s="42"/>
      <c r="B40" s="3" t="s">
        <v>37</v>
      </c>
      <c r="C40" s="2">
        <v>1</v>
      </c>
      <c r="D40" s="2">
        <f t="shared" si="3"/>
        <v>1</v>
      </c>
      <c r="E40" s="24">
        <f>'Point distribution and weighing'!E40</f>
        <v>1</v>
      </c>
      <c r="F40" s="24">
        <f>'Point distribution and weighing'!F40</f>
        <v>0</v>
      </c>
      <c r="G40" s="24">
        <f>'Point distribution and weighing'!G40</f>
        <v>0</v>
      </c>
    </row>
    <row r="41" spans="1:7" ht="15" customHeight="1">
      <c r="A41" s="42"/>
      <c r="B41" s="6" t="s">
        <v>38</v>
      </c>
      <c r="C41" s="5"/>
      <c r="D41" s="2">
        <f t="shared" si="3"/>
        <v>0</v>
      </c>
      <c r="E41" s="24">
        <f>'Point distribution and weighing'!E41</f>
        <v>0</v>
      </c>
      <c r="F41" s="24">
        <f>'Point distribution and weighing'!F41</f>
        <v>0</v>
      </c>
      <c r="G41" s="24">
        <f>'Point distribution and weighing'!G41</f>
        <v>0</v>
      </c>
    </row>
    <row r="42" spans="1:7" ht="15" customHeight="1" thickBot="1">
      <c r="A42" s="41"/>
      <c r="B42" s="50" t="s">
        <v>39</v>
      </c>
      <c r="C42" s="51"/>
      <c r="D42" s="86"/>
      <c r="E42" s="86"/>
      <c r="F42" s="86"/>
      <c r="G42" s="87"/>
    </row>
    <row r="43" spans="1:7" ht="27" customHeight="1">
      <c r="A43" s="40">
        <v>7</v>
      </c>
      <c r="B43" s="126" t="s">
        <v>41</v>
      </c>
      <c r="C43" s="127"/>
      <c r="D43" s="127"/>
      <c r="E43" s="127"/>
      <c r="F43" s="127"/>
      <c r="G43" s="128"/>
    </row>
    <row r="44" spans="1:7" ht="27" customHeight="1">
      <c r="A44" s="42"/>
      <c r="B44" s="19" t="s">
        <v>42</v>
      </c>
      <c r="C44" s="17">
        <v>1</v>
      </c>
      <c r="D44" s="2">
        <f t="shared" ref="D44:D46" si="4">IF(C44=1, E44,)</f>
        <v>3</v>
      </c>
      <c r="E44" s="24">
        <f>'Point distribution and weighing'!E44</f>
        <v>3</v>
      </c>
      <c r="F44" s="24">
        <f>'Point distribution and weighing'!F44</f>
        <v>0</v>
      </c>
      <c r="G44" s="24">
        <f>'Point distribution and weighing'!G44</f>
        <v>3</v>
      </c>
    </row>
    <row r="45" spans="1:7" ht="27" customHeight="1">
      <c r="A45" s="42"/>
      <c r="B45" s="7" t="s">
        <v>43</v>
      </c>
      <c r="C45" s="2"/>
      <c r="D45" s="2">
        <f t="shared" si="4"/>
        <v>0</v>
      </c>
      <c r="E45" s="24">
        <f>'Point distribution and weighing'!E45</f>
        <v>1</v>
      </c>
      <c r="F45" s="24">
        <f>'Point distribution and weighing'!F45</f>
        <v>0</v>
      </c>
      <c r="G45" s="24">
        <f>'Point distribution and weighing'!G45</f>
        <v>0</v>
      </c>
    </row>
    <row r="46" spans="1:7" ht="15" customHeight="1">
      <c r="A46" s="42"/>
      <c r="B46" s="8" t="s">
        <v>44</v>
      </c>
      <c r="C46" s="5"/>
      <c r="D46" s="2">
        <f t="shared" si="4"/>
        <v>0</v>
      </c>
      <c r="E46" s="24">
        <f>'Point distribution and weighing'!E46</f>
        <v>0</v>
      </c>
      <c r="F46" s="24">
        <f>'Point distribution and weighing'!F46</f>
        <v>0</v>
      </c>
      <c r="G46" s="24">
        <f>'Point distribution and weighing'!G46</f>
        <v>0</v>
      </c>
    </row>
    <row r="47" spans="1:7" ht="15" customHeight="1" thickBot="1">
      <c r="A47" s="41"/>
      <c r="B47" s="50" t="s">
        <v>45</v>
      </c>
      <c r="C47" s="51"/>
      <c r="D47" s="86"/>
      <c r="E47" s="86"/>
      <c r="F47" s="86"/>
      <c r="G47" s="87"/>
    </row>
    <row r="48" spans="1:7" ht="27.75" customHeight="1">
      <c r="A48" s="40">
        <v>8</v>
      </c>
      <c r="B48" s="127" t="s">
        <v>46</v>
      </c>
      <c r="C48" s="127"/>
      <c r="D48" s="127"/>
      <c r="E48" s="127"/>
      <c r="F48" s="127"/>
      <c r="G48" s="128"/>
    </row>
    <row r="49" spans="1:7" ht="15" customHeight="1">
      <c r="A49" s="42"/>
      <c r="B49" s="19" t="s">
        <v>47</v>
      </c>
      <c r="C49" s="17"/>
      <c r="D49" s="2">
        <f t="shared" ref="D49:D51" si="5">IF(C49=1, E49,)</f>
        <v>0</v>
      </c>
      <c r="E49" s="24">
        <f>'Point distribution and weighing'!E49</f>
        <v>3</v>
      </c>
      <c r="F49" s="24">
        <f>'Point distribution and weighing'!F49</f>
        <v>0</v>
      </c>
      <c r="G49" s="24">
        <f>'Point distribution and weighing'!G49</f>
        <v>3</v>
      </c>
    </row>
    <row r="50" spans="1:7" ht="15" customHeight="1">
      <c r="A50" s="42"/>
      <c r="B50" s="7" t="s">
        <v>48</v>
      </c>
      <c r="C50" s="2">
        <v>1</v>
      </c>
      <c r="D50" s="2">
        <f t="shared" si="5"/>
        <v>1</v>
      </c>
      <c r="E50" s="24">
        <f>'Point distribution and weighing'!E50</f>
        <v>1</v>
      </c>
      <c r="F50" s="24">
        <f>'Point distribution and weighing'!F50</f>
        <v>0</v>
      </c>
      <c r="G50" s="24">
        <f>'Point distribution and weighing'!G50</f>
        <v>0</v>
      </c>
    </row>
    <row r="51" spans="1:7" ht="15" customHeight="1">
      <c r="A51" s="42"/>
      <c r="B51" s="8" t="s">
        <v>49</v>
      </c>
      <c r="C51" s="5"/>
      <c r="D51" s="2">
        <f t="shared" si="5"/>
        <v>0</v>
      </c>
      <c r="E51" s="24">
        <f>'Point distribution and weighing'!E51</f>
        <v>0</v>
      </c>
      <c r="F51" s="24">
        <f>'Point distribution and weighing'!F51</f>
        <v>0</v>
      </c>
      <c r="G51" s="24">
        <f>'Point distribution and weighing'!G51</f>
        <v>0</v>
      </c>
    </row>
    <row r="52" spans="1:7" ht="15" customHeight="1" thickBot="1">
      <c r="A52" s="41"/>
      <c r="B52" s="50" t="s">
        <v>45</v>
      </c>
      <c r="C52" s="51"/>
      <c r="D52" s="105"/>
      <c r="E52" s="106"/>
      <c r="F52" s="106"/>
      <c r="G52" s="107"/>
    </row>
    <row r="53" spans="1:7" ht="27" customHeight="1">
      <c r="A53" s="40">
        <v>9</v>
      </c>
      <c r="B53" s="126" t="s">
        <v>50</v>
      </c>
      <c r="C53" s="127"/>
      <c r="D53" s="127"/>
      <c r="E53" s="127"/>
      <c r="F53" s="127"/>
      <c r="G53" s="128"/>
    </row>
    <row r="54" spans="1:7" ht="15" customHeight="1">
      <c r="A54" s="42"/>
      <c r="B54" s="19" t="s">
        <v>51</v>
      </c>
      <c r="C54" s="17"/>
      <c r="D54" s="2">
        <f t="shared" ref="D54:D56" si="6">IF(C54=1, E54,)</f>
        <v>0</v>
      </c>
      <c r="E54" s="24">
        <f>'Point distribution and weighing'!E54</f>
        <v>3</v>
      </c>
      <c r="F54" s="24">
        <f>'Point distribution and weighing'!F54</f>
        <v>0</v>
      </c>
      <c r="G54" s="24">
        <f>'Point distribution and weighing'!G54</f>
        <v>3</v>
      </c>
    </row>
    <row r="55" spans="1:7" ht="15" customHeight="1">
      <c r="A55" s="42"/>
      <c r="B55" s="7" t="s">
        <v>52</v>
      </c>
      <c r="C55" s="2">
        <v>1</v>
      </c>
      <c r="D55" s="2">
        <f t="shared" si="6"/>
        <v>1</v>
      </c>
      <c r="E55" s="24">
        <f>'Point distribution and weighing'!E55</f>
        <v>1</v>
      </c>
      <c r="F55" s="24">
        <f>'Point distribution and weighing'!F55</f>
        <v>0</v>
      </c>
      <c r="G55" s="24">
        <f>'Point distribution and weighing'!G55</f>
        <v>0</v>
      </c>
    </row>
    <row r="56" spans="1:7" ht="15" customHeight="1">
      <c r="A56" s="42"/>
      <c r="B56" s="8" t="s">
        <v>53</v>
      </c>
      <c r="C56" s="5"/>
      <c r="D56" s="2">
        <f t="shared" si="6"/>
        <v>0</v>
      </c>
      <c r="E56" s="24">
        <f>'Point distribution and weighing'!E56</f>
        <v>0</v>
      </c>
      <c r="F56" s="24">
        <f>'Point distribution and weighing'!F56</f>
        <v>0</v>
      </c>
      <c r="G56" s="24">
        <f>'Point distribution and weighing'!G56</f>
        <v>0</v>
      </c>
    </row>
    <row r="57" spans="1:7" ht="15" customHeight="1" thickBot="1">
      <c r="A57" s="41"/>
      <c r="B57" s="50" t="s">
        <v>54</v>
      </c>
      <c r="C57" s="51"/>
      <c r="D57" s="105"/>
      <c r="E57" s="106"/>
      <c r="F57" s="106"/>
      <c r="G57" s="107"/>
    </row>
    <row r="58" spans="1:7" ht="27" customHeight="1">
      <c r="A58" s="40">
        <v>10</v>
      </c>
      <c r="B58" s="129" t="s">
        <v>55</v>
      </c>
      <c r="C58" s="129"/>
      <c r="D58" s="129"/>
      <c r="E58" s="129"/>
      <c r="F58" s="129"/>
      <c r="G58" s="130"/>
    </row>
    <row r="59" spans="1:7">
      <c r="A59" s="42"/>
      <c r="B59" s="18" t="s">
        <v>57</v>
      </c>
      <c r="C59" s="18"/>
      <c r="D59" s="2">
        <f t="shared" ref="D59:D60" si="7">IF(C59=1, E59,)</f>
        <v>0</v>
      </c>
      <c r="E59" s="24">
        <f>'Point distribution and weighing'!E59</f>
        <v>3</v>
      </c>
      <c r="F59" s="24">
        <f>'Point distribution and weighing'!F59</f>
        <v>0</v>
      </c>
      <c r="G59" s="24">
        <f>'Point distribution and weighing'!G59</f>
        <v>3</v>
      </c>
    </row>
    <row r="60" spans="1:7">
      <c r="A60" s="42"/>
      <c r="B60" s="10" t="s">
        <v>58</v>
      </c>
      <c r="C60" s="2">
        <v>1</v>
      </c>
      <c r="D60" s="2">
        <f t="shared" si="7"/>
        <v>0</v>
      </c>
      <c r="E60" s="24">
        <f>'Point distribution and weighing'!E60</f>
        <v>0</v>
      </c>
      <c r="F60" s="24">
        <f>'Point distribution and weighing'!F60</f>
        <v>0</v>
      </c>
      <c r="G60" s="24">
        <f>'Point distribution and weighing'!G60</f>
        <v>0</v>
      </c>
    </row>
    <row r="61" spans="1:7" ht="27" customHeight="1" thickBot="1">
      <c r="A61" s="41"/>
      <c r="B61" s="37" t="s">
        <v>56</v>
      </c>
      <c r="C61" s="86"/>
      <c r="D61" s="86"/>
      <c r="E61" s="86"/>
      <c r="F61" s="86"/>
      <c r="G61" s="87"/>
    </row>
    <row r="62" spans="1:7" ht="15" thickBot="1">
      <c r="A62" s="40">
        <v>11</v>
      </c>
      <c r="B62" s="113" t="s">
        <v>61</v>
      </c>
      <c r="C62" s="113"/>
      <c r="D62" s="114"/>
      <c r="E62" s="114"/>
      <c r="F62" s="114"/>
      <c r="G62" s="115"/>
    </row>
    <row r="63" spans="1:7">
      <c r="B63" s="16" t="s">
        <v>25</v>
      </c>
      <c r="C63" s="17"/>
      <c r="D63" s="2">
        <f t="shared" ref="D63:D66" si="8">IF(C63=1, E63,)</f>
        <v>0</v>
      </c>
      <c r="E63" s="24">
        <f>'Point distribution and weighing'!E63</f>
        <v>0</v>
      </c>
      <c r="F63" s="24">
        <f>'Point distribution and weighing'!F63</f>
        <v>0</v>
      </c>
      <c r="G63" s="24">
        <f>'Point distribution and weighing'!G63</f>
        <v>0</v>
      </c>
    </row>
    <row r="64" spans="1:7">
      <c r="B64" s="12" t="s">
        <v>26</v>
      </c>
      <c r="C64" s="2"/>
      <c r="D64" s="2">
        <f t="shared" si="8"/>
        <v>0</v>
      </c>
      <c r="E64" s="24">
        <f>'Point distribution and weighing'!E64</f>
        <v>1</v>
      </c>
      <c r="F64" s="24">
        <f>'Point distribution and weighing'!F64</f>
        <v>0</v>
      </c>
      <c r="G64" s="24">
        <f>'Point distribution and weighing'!G64</f>
        <v>0</v>
      </c>
    </row>
    <row r="65" spans="1:7">
      <c r="B65" s="12" t="s">
        <v>27</v>
      </c>
      <c r="C65" s="2"/>
      <c r="D65" s="2">
        <f t="shared" si="8"/>
        <v>0</v>
      </c>
      <c r="E65" s="24">
        <f>'Point distribution and weighing'!E65</f>
        <v>2</v>
      </c>
      <c r="F65" s="24">
        <f>'Point distribution and weighing'!F65</f>
        <v>0</v>
      </c>
      <c r="G65" s="24">
        <f>'Point distribution and weighing'!G65</f>
        <v>0</v>
      </c>
    </row>
    <row r="66" spans="1:7">
      <c r="B66" s="13" t="s">
        <v>62</v>
      </c>
      <c r="C66" s="5">
        <v>1</v>
      </c>
      <c r="D66" s="2">
        <f t="shared" si="8"/>
        <v>3</v>
      </c>
      <c r="E66" s="24">
        <f>'Point distribution and weighing'!E66</f>
        <v>3</v>
      </c>
      <c r="F66" s="24">
        <f>'Point distribution and weighing'!F66</f>
        <v>0</v>
      </c>
      <c r="G66" s="24">
        <f>'Point distribution and weighing'!G66</f>
        <v>3</v>
      </c>
    </row>
    <row r="67" spans="1:7" ht="15" customHeight="1" thickBot="1">
      <c r="B67" s="3" t="s">
        <v>54</v>
      </c>
      <c r="C67" s="25"/>
      <c r="D67" s="116"/>
      <c r="E67" s="117"/>
      <c r="F67" s="117"/>
      <c r="G67" s="118"/>
    </row>
    <row r="68" spans="1:7">
      <c r="A68" s="40">
        <v>12</v>
      </c>
      <c r="B68" s="119" t="s">
        <v>68</v>
      </c>
      <c r="C68" s="108"/>
      <c r="D68" s="108"/>
      <c r="E68" s="108"/>
      <c r="F68" s="108"/>
      <c r="G68" s="109"/>
    </row>
    <row r="69" spans="1:7">
      <c r="A69" s="42"/>
      <c r="B69" s="22" t="s">
        <v>63</v>
      </c>
      <c r="C69" s="17">
        <v>1</v>
      </c>
      <c r="D69" s="17" t="s">
        <v>261</v>
      </c>
      <c r="E69" s="70"/>
      <c r="F69" s="17"/>
      <c r="G69" s="53"/>
    </row>
    <row r="70" spans="1:7">
      <c r="A70" s="42"/>
      <c r="B70" s="14" t="s">
        <v>64</v>
      </c>
      <c r="C70" s="2"/>
      <c r="D70" s="2">
        <f t="shared" ref="D70:D74" si="9">IF(C70=1, E70,)</f>
        <v>0</v>
      </c>
      <c r="E70" s="24">
        <f>'Point distribution and weighing'!E70</f>
        <v>0</v>
      </c>
      <c r="F70" s="24">
        <f>'Point distribution and weighing'!F70</f>
        <v>0</v>
      </c>
      <c r="G70" s="24">
        <f>'Point distribution and weighing'!G70</f>
        <v>0</v>
      </c>
    </row>
    <row r="71" spans="1:7" ht="15" customHeight="1">
      <c r="A71" s="42"/>
      <c r="B71" s="11" t="s">
        <v>65</v>
      </c>
      <c r="C71" s="2"/>
      <c r="D71" s="2">
        <f t="shared" si="9"/>
        <v>0</v>
      </c>
      <c r="E71" s="24">
        <f>'Point distribution and weighing'!E71</f>
        <v>0</v>
      </c>
      <c r="F71" s="24">
        <f>'Point distribution and weighing'!F71</f>
        <v>0</v>
      </c>
      <c r="G71" s="24">
        <f>'Point distribution and weighing'!G71</f>
        <v>0</v>
      </c>
    </row>
    <row r="72" spans="1:7" ht="15" customHeight="1">
      <c r="A72" s="42"/>
      <c r="B72" s="11" t="s">
        <v>66</v>
      </c>
      <c r="C72" s="2"/>
      <c r="D72" s="2">
        <f t="shared" si="9"/>
        <v>0</v>
      </c>
      <c r="E72" s="24">
        <f>'Point distribution and weighing'!E72</f>
        <v>4</v>
      </c>
      <c r="F72" s="24">
        <f>'Point distribution and weighing'!F72</f>
        <v>0</v>
      </c>
      <c r="G72" s="24">
        <f>'Point distribution and weighing'!G72</f>
        <v>4</v>
      </c>
    </row>
    <row r="73" spans="1:7" ht="15" customHeight="1">
      <c r="A73" s="42"/>
      <c r="B73" s="11" t="s">
        <v>67</v>
      </c>
      <c r="C73" s="2">
        <v>1</v>
      </c>
      <c r="D73" s="2">
        <f t="shared" si="9"/>
        <v>2</v>
      </c>
      <c r="E73" s="24">
        <f>'Point distribution and weighing'!E73</f>
        <v>2</v>
      </c>
      <c r="F73" s="24">
        <f>'Point distribution and weighing'!F73</f>
        <v>0</v>
      </c>
      <c r="G73" s="24">
        <f>'Point distribution and weighing'!G73</f>
        <v>0</v>
      </c>
    </row>
    <row r="74" spans="1:7" ht="15" customHeight="1">
      <c r="A74" s="42"/>
      <c r="B74" s="15" t="s">
        <v>69</v>
      </c>
      <c r="C74" s="5"/>
      <c r="D74" s="2">
        <f t="shared" si="9"/>
        <v>0</v>
      </c>
      <c r="E74" s="24">
        <f>'Point distribution and weighing'!E74</f>
        <v>1</v>
      </c>
      <c r="F74" s="24">
        <f>'Point distribution and weighing'!F74</f>
        <v>0</v>
      </c>
      <c r="G74" s="24">
        <f>'Point distribution and weighing'!G74</f>
        <v>0</v>
      </c>
    </row>
    <row r="75" spans="1:7" ht="15" customHeight="1" thickBot="1">
      <c r="A75" s="41"/>
      <c r="B75" s="37" t="s">
        <v>54</v>
      </c>
      <c r="C75" s="51"/>
      <c r="D75" s="105"/>
      <c r="E75" s="106"/>
      <c r="F75" s="106"/>
      <c r="G75" s="107"/>
    </row>
    <row r="76" spans="1:7" ht="30" customHeight="1">
      <c r="A76" s="40">
        <v>13</v>
      </c>
      <c r="B76" s="124" t="s">
        <v>70</v>
      </c>
      <c r="C76" s="124"/>
      <c r="D76" s="124"/>
      <c r="E76" s="124"/>
      <c r="F76" s="124"/>
      <c r="G76" s="125"/>
    </row>
    <row r="77" spans="1:7" ht="15" customHeight="1">
      <c r="A77" s="42"/>
      <c r="B77" s="11" t="s">
        <v>71</v>
      </c>
      <c r="C77" s="2"/>
      <c r="D77" s="2">
        <f t="shared" ref="D77:D80" si="10">IF(C77=1, E77,)</f>
        <v>0</v>
      </c>
      <c r="E77" s="24">
        <f>'Point distribution and weighing'!E77</f>
        <v>3</v>
      </c>
      <c r="F77" s="24">
        <f>'Point distribution and weighing'!F77</f>
        <v>0</v>
      </c>
      <c r="G77" s="24">
        <f>'Point distribution and weighing'!G77</f>
        <v>3</v>
      </c>
    </row>
    <row r="78" spans="1:7" ht="30" customHeight="1">
      <c r="A78" s="42"/>
      <c r="B78" s="11" t="s">
        <v>72</v>
      </c>
      <c r="C78" s="2"/>
      <c r="D78" s="2">
        <f t="shared" si="10"/>
        <v>0</v>
      </c>
      <c r="E78" s="24">
        <f>'Point distribution and weighing'!E78</f>
        <v>2</v>
      </c>
      <c r="F78" s="24">
        <f>'Point distribution and weighing'!F78</f>
        <v>0</v>
      </c>
      <c r="G78" s="24">
        <f>'Point distribution and weighing'!G78</f>
        <v>0</v>
      </c>
    </row>
    <row r="79" spans="1:7" ht="15" customHeight="1">
      <c r="A79" s="42"/>
      <c r="B79" s="11" t="s">
        <v>73</v>
      </c>
      <c r="C79" s="2"/>
      <c r="D79" s="2">
        <f t="shared" si="10"/>
        <v>0</v>
      </c>
      <c r="E79" s="24">
        <f>'Point distribution and weighing'!E79</f>
        <v>1</v>
      </c>
      <c r="F79" s="24">
        <f>'Point distribution and weighing'!F79</f>
        <v>0</v>
      </c>
      <c r="G79" s="24">
        <f>'Point distribution and weighing'!G79</f>
        <v>0</v>
      </c>
    </row>
    <row r="80" spans="1:7" ht="15" customHeight="1">
      <c r="A80" s="42"/>
      <c r="B80" s="15" t="s">
        <v>74</v>
      </c>
      <c r="C80" s="5"/>
      <c r="D80" s="2">
        <f t="shared" si="10"/>
        <v>0</v>
      </c>
      <c r="E80" s="24">
        <f>'Point distribution and weighing'!E80</f>
        <v>0</v>
      </c>
      <c r="F80" s="24">
        <f>'Point distribution and weighing'!F80</f>
        <v>0</v>
      </c>
      <c r="G80" s="24">
        <f>'Point distribution and weighing'!G80</f>
        <v>0</v>
      </c>
    </row>
    <row r="81" spans="1:7" ht="15" customHeight="1" thickBot="1">
      <c r="A81" s="41"/>
      <c r="B81" s="37" t="s">
        <v>54</v>
      </c>
      <c r="C81" s="51">
        <v>1</v>
      </c>
      <c r="D81" s="105"/>
      <c r="E81" s="106"/>
      <c r="F81" s="106"/>
      <c r="G81" s="107"/>
    </row>
    <row r="82" spans="1:7">
      <c r="A82" s="40">
        <v>14</v>
      </c>
      <c r="B82" s="122" t="s">
        <v>75</v>
      </c>
      <c r="C82" s="122"/>
      <c r="D82" s="122"/>
      <c r="E82" s="122"/>
      <c r="F82" s="122"/>
      <c r="G82" s="123"/>
    </row>
    <row r="83" spans="1:7" ht="15" customHeight="1">
      <c r="A83" s="42"/>
      <c r="B83" s="3" t="s">
        <v>76</v>
      </c>
      <c r="C83" s="2">
        <v>1</v>
      </c>
      <c r="D83" s="2">
        <f t="shared" ref="D83:D86" si="11">IF(C83=1, E83,)</f>
        <v>3</v>
      </c>
      <c r="E83" s="24">
        <f>'Point distribution and weighing'!E83</f>
        <v>3</v>
      </c>
      <c r="F83" s="24">
        <f>'Point distribution and weighing'!F83</f>
        <v>0</v>
      </c>
      <c r="G83" s="24">
        <f>'Point distribution and weighing'!G83</f>
        <v>3</v>
      </c>
    </row>
    <row r="84" spans="1:7" ht="27" customHeight="1">
      <c r="A84" s="42"/>
      <c r="B84" s="3" t="s">
        <v>77</v>
      </c>
      <c r="C84" s="2"/>
      <c r="D84" s="2">
        <f t="shared" si="11"/>
        <v>0</v>
      </c>
      <c r="E84" s="24">
        <f>'Point distribution and weighing'!E84</f>
        <v>2</v>
      </c>
      <c r="F84" s="24">
        <f>'Point distribution and weighing'!F84</f>
        <v>0</v>
      </c>
      <c r="G84" s="24">
        <f>'Point distribution and weighing'!G84</f>
        <v>0</v>
      </c>
    </row>
    <row r="85" spans="1:7" ht="15" customHeight="1">
      <c r="A85" s="42"/>
      <c r="B85" s="3" t="s">
        <v>78</v>
      </c>
      <c r="C85" s="2"/>
      <c r="D85" s="2">
        <f t="shared" si="11"/>
        <v>0</v>
      </c>
      <c r="E85" s="24">
        <f>'Point distribution and weighing'!E85</f>
        <v>1</v>
      </c>
      <c r="F85" s="24">
        <f>'Point distribution and weighing'!F85</f>
        <v>0</v>
      </c>
      <c r="G85" s="24">
        <f>'Point distribution and weighing'!G85</f>
        <v>0</v>
      </c>
    </row>
    <row r="86" spans="1:7" ht="15" customHeight="1">
      <c r="A86" s="42"/>
      <c r="B86" s="6" t="s">
        <v>79</v>
      </c>
      <c r="C86" s="5"/>
      <c r="D86" s="2">
        <f t="shared" si="11"/>
        <v>0</v>
      </c>
      <c r="E86" s="24">
        <f>'Point distribution and weighing'!E86</f>
        <v>0</v>
      </c>
      <c r="F86" s="24">
        <f>'Point distribution and weighing'!F86</f>
        <v>0</v>
      </c>
      <c r="G86" s="24">
        <f>'Point distribution and weighing'!G86</f>
        <v>0</v>
      </c>
    </row>
    <row r="87" spans="1:7" ht="15" customHeight="1" thickBot="1">
      <c r="A87" s="41"/>
      <c r="B87" s="50" t="s">
        <v>80</v>
      </c>
      <c r="C87" s="51"/>
      <c r="D87" s="105"/>
      <c r="E87" s="106"/>
      <c r="F87" s="106"/>
      <c r="G87" s="107"/>
    </row>
    <row r="88" spans="1:7">
      <c r="A88" s="40">
        <v>15</v>
      </c>
      <c r="B88" s="119" t="s">
        <v>81</v>
      </c>
      <c r="C88" s="108"/>
      <c r="D88" s="108"/>
      <c r="E88" s="108"/>
      <c r="F88" s="108"/>
      <c r="G88" s="109"/>
    </row>
    <row r="89" spans="1:7" ht="27" customHeight="1">
      <c r="A89" s="42"/>
      <c r="B89" s="23" t="s">
        <v>82</v>
      </c>
      <c r="C89" s="17"/>
      <c r="D89" s="2">
        <f t="shared" ref="D89:D92" si="12">IF(C89=1, E89,)</f>
        <v>0</v>
      </c>
      <c r="E89" s="24">
        <f>'Point distribution and weighing'!E89</f>
        <v>3</v>
      </c>
      <c r="F89" s="24">
        <f>'Point distribution and weighing'!F89</f>
        <v>0</v>
      </c>
      <c r="G89" s="24">
        <f>'Point distribution and weighing'!G89</f>
        <v>3</v>
      </c>
    </row>
    <row r="90" spans="1:7" ht="27" customHeight="1">
      <c r="A90" s="42"/>
      <c r="B90" s="11" t="s">
        <v>83</v>
      </c>
      <c r="C90" s="2"/>
      <c r="D90" s="2">
        <f t="shared" si="12"/>
        <v>0</v>
      </c>
      <c r="E90" s="24">
        <f>'Point distribution and weighing'!E90</f>
        <v>2</v>
      </c>
      <c r="F90" s="24">
        <f>'Point distribution and weighing'!F90</f>
        <v>0</v>
      </c>
      <c r="G90" s="24">
        <f>'Point distribution and weighing'!G90</f>
        <v>0</v>
      </c>
    </row>
    <row r="91" spans="1:7" ht="27" customHeight="1">
      <c r="A91" s="42"/>
      <c r="B91" s="11" t="s">
        <v>84</v>
      </c>
      <c r="C91" s="2"/>
      <c r="D91" s="2">
        <f t="shared" si="12"/>
        <v>0</v>
      </c>
      <c r="E91" s="24">
        <f>'Point distribution and weighing'!E91</f>
        <v>1</v>
      </c>
      <c r="F91" s="24">
        <f>'Point distribution and weighing'!F91</f>
        <v>0</v>
      </c>
      <c r="G91" s="24">
        <f>'Point distribution and weighing'!G91</f>
        <v>0</v>
      </c>
    </row>
    <row r="92" spans="1:7" ht="27" customHeight="1">
      <c r="A92" s="42"/>
      <c r="B92" s="15" t="s">
        <v>85</v>
      </c>
      <c r="C92" s="5"/>
      <c r="D92" s="2">
        <f t="shared" si="12"/>
        <v>0</v>
      </c>
      <c r="E92" s="24">
        <f>'Point distribution and weighing'!E92</f>
        <v>0</v>
      </c>
      <c r="F92" s="24">
        <f>'Point distribution and weighing'!F92</f>
        <v>0</v>
      </c>
      <c r="G92" s="24">
        <f>'Point distribution and weighing'!G92</f>
        <v>0</v>
      </c>
    </row>
    <row r="93" spans="1:7" ht="15" customHeight="1" thickBot="1">
      <c r="A93" s="41"/>
      <c r="B93" s="37" t="s">
        <v>54</v>
      </c>
      <c r="C93" s="51">
        <v>1</v>
      </c>
      <c r="D93" s="86" t="s">
        <v>304</v>
      </c>
      <c r="E93" s="86"/>
      <c r="F93" s="86"/>
      <c r="G93" s="87"/>
    </row>
    <row r="95" spans="1:7" ht="28">
      <c r="C95" s="63" t="s">
        <v>123</v>
      </c>
      <c r="D95" s="61">
        <f>SUM(D20:D24, D27:D31,D34:D36,D39:D41,D44:D46,D49:D51,D54:D56,D59:D60,D63:D66,D69:D74,D77:D80,D83:D86,D89:D92)</f>
        <v>16</v>
      </c>
      <c r="E95" s="62" t="s">
        <v>124</v>
      </c>
      <c r="F95" s="61">
        <f>SUM(G20:G24, G27:G31,G34:G36,G39:G41,G44:G46,G49:G51,G54:G56,G59:G60,G63:G66,G69:G75,G77:G80,G83:G86,G89:G92)</f>
        <v>42</v>
      </c>
    </row>
    <row r="96" spans="1:7">
      <c r="C96" s="63" t="s">
        <v>264</v>
      </c>
      <c r="D96" s="61">
        <f>SUM(I10,I18)</f>
        <v>2.0285714285714285</v>
      </c>
      <c r="E96" s="62" t="s">
        <v>265</v>
      </c>
      <c r="F96" s="61">
        <f>SUM(K10,K18)</f>
        <v>8</v>
      </c>
      <c r="G96" s="26"/>
    </row>
    <row r="97" spans="3:7" ht="28">
      <c r="C97" s="63" t="s">
        <v>120</v>
      </c>
      <c r="D97" s="61">
        <f>SUM(D95:D96)</f>
        <v>18.028571428571428</v>
      </c>
      <c r="E97" s="62" t="s">
        <v>125</v>
      </c>
      <c r="F97" s="61">
        <f>SUM(F95:F96)</f>
        <v>50</v>
      </c>
      <c r="G97" s="26"/>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81" activePane="bottomLeft" state="frozen"/>
      <selection activeCell="B96" sqref="B96"/>
      <selection pane="bottomLeft" activeCell="B96" sqref="B96"/>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127</v>
      </c>
      <c r="C2" t="s">
        <v>86</v>
      </c>
      <c r="D2" t="s">
        <v>87</v>
      </c>
      <c r="E2" t="s">
        <v>88</v>
      </c>
      <c r="F2" t="s">
        <v>132</v>
      </c>
      <c r="G2" t="s">
        <v>260</v>
      </c>
    </row>
    <row r="3" spans="1:11" ht="30" customHeight="1">
      <c r="A3" s="45">
        <v>1</v>
      </c>
      <c r="B3" s="88" t="s">
        <v>0</v>
      </c>
      <c r="C3" s="90"/>
      <c r="D3" s="90"/>
      <c r="E3" s="90"/>
      <c r="F3" s="90"/>
      <c r="G3" s="91"/>
    </row>
    <row r="4" spans="1:11" ht="52.5" customHeight="1">
      <c r="A4" s="42"/>
      <c r="B4" s="43" t="s">
        <v>1</v>
      </c>
      <c r="C4" s="44" t="s">
        <v>2</v>
      </c>
      <c r="D4" s="44" t="s">
        <v>3</v>
      </c>
      <c r="E4" s="44" t="s">
        <v>4</v>
      </c>
      <c r="F4" s="44" t="s">
        <v>5</v>
      </c>
      <c r="G4" s="46"/>
    </row>
    <row r="5" spans="1:11">
      <c r="A5" s="42"/>
      <c r="B5" s="11" t="s">
        <v>6</v>
      </c>
      <c r="C5" s="11"/>
      <c r="D5" s="11"/>
      <c r="E5" s="11">
        <v>1</v>
      </c>
      <c r="F5" s="11"/>
      <c r="G5" s="46"/>
    </row>
    <row r="6" spans="1:11" ht="14.25" customHeight="1">
      <c r="A6" s="42"/>
      <c r="B6" s="11" t="s">
        <v>7</v>
      </c>
      <c r="C6" s="11"/>
      <c r="D6" s="11"/>
      <c r="E6" s="11"/>
      <c r="F6" s="11"/>
      <c r="G6" s="46"/>
    </row>
    <row r="7" spans="1:11" ht="15" customHeight="1">
      <c r="A7" s="42"/>
      <c r="B7" s="11" t="s">
        <v>8</v>
      </c>
      <c r="C7" s="11"/>
      <c r="D7" s="11"/>
      <c r="E7" s="11"/>
      <c r="F7" s="11"/>
      <c r="G7" s="46"/>
    </row>
    <row r="8" spans="1:11" ht="15" customHeight="1">
      <c r="A8" s="42"/>
      <c r="B8" s="11" t="s">
        <v>9</v>
      </c>
      <c r="C8" s="11"/>
      <c r="D8" s="11"/>
      <c r="E8" s="11"/>
      <c r="F8" s="11"/>
      <c r="G8" s="46"/>
    </row>
    <row r="9" spans="1:11" ht="15" thickBot="1">
      <c r="A9" s="41"/>
      <c r="B9" s="37" t="s">
        <v>10</v>
      </c>
      <c r="C9" s="37"/>
      <c r="D9" s="37"/>
      <c r="E9" s="37"/>
      <c r="F9" s="37"/>
      <c r="G9" s="47"/>
    </row>
    <row r="10" spans="1:11" ht="30" customHeight="1">
      <c r="A10" s="40">
        <v>2</v>
      </c>
      <c r="B10" s="131" t="s">
        <v>11</v>
      </c>
      <c r="C10" s="132"/>
      <c r="D10" s="132"/>
      <c r="E10" s="132"/>
      <c r="F10" s="132"/>
      <c r="G10" s="133"/>
      <c r="H10" s="63" t="s">
        <v>263</v>
      </c>
      <c r="I10" s="71">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0.4</v>
      </c>
      <c r="J10" s="62" t="s">
        <v>121</v>
      </c>
      <c r="K10" s="61">
        <v>3</v>
      </c>
    </row>
    <row r="11" spans="1:11" ht="30" customHeight="1">
      <c r="A11" s="42"/>
      <c r="B11" s="34"/>
      <c r="C11" s="34" t="s">
        <v>12</v>
      </c>
      <c r="D11" s="34" t="s">
        <v>13</v>
      </c>
      <c r="E11" s="34" t="s">
        <v>14</v>
      </c>
      <c r="F11" s="34" t="s">
        <v>15</v>
      </c>
      <c r="G11" s="35" t="s">
        <v>16</v>
      </c>
    </row>
    <row r="12" spans="1:11" ht="15" customHeight="1">
      <c r="A12" s="42"/>
      <c r="B12" s="11" t="s">
        <v>17</v>
      </c>
      <c r="C12" s="9">
        <v>1</v>
      </c>
      <c r="D12" s="11"/>
      <c r="E12" s="9"/>
      <c r="F12" s="9"/>
      <c r="G12" s="36"/>
    </row>
    <row r="13" spans="1:11" ht="15" customHeight="1">
      <c r="A13" s="42"/>
      <c r="B13" s="11" t="s">
        <v>18</v>
      </c>
      <c r="C13" s="9"/>
      <c r="D13" s="11"/>
      <c r="E13" s="9"/>
      <c r="F13" s="9"/>
      <c r="G13" s="36"/>
    </row>
    <row r="14" spans="1:11" ht="27" customHeight="1">
      <c r="A14" s="42"/>
      <c r="B14" s="11" t="s">
        <v>19</v>
      </c>
      <c r="C14" s="9"/>
      <c r="D14" s="11"/>
      <c r="E14" s="9"/>
      <c r="F14" s="9"/>
      <c r="G14" s="36"/>
    </row>
    <row r="15" spans="1:11" ht="15" customHeight="1">
      <c r="A15" s="42"/>
      <c r="B15" s="11" t="s">
        <v>20</v>
      </c>
      <c r="C15" s="9"/>
      <c r="D15" s="11"/>
      <c r="E15" s="9"/>
      <c r="F15" s="9"/>
      <c r="G15" s="36"/>
    </row>
    <row r="16" spans="1:11" ht="15" customHeight="1">
      <c r="A16" s="42"/>
      <c r="B16" s="11" t="s">
        <v>21</v>
      </c>
      <c r="C16" s="9"/>
      <c r="D16" s="11"/>
      <c r="E16" s="9"/>
      <c r="F16" s="9"/>
      <c r="G16" s="36"/>
    </row>
    <row r="17" spans="1:11" ht="27" customHeight="1">
      <c r="A17" s="42"/>
      <c r="B17" s="11" t="s">
        <v>22</v>
      </c>
      <c r="C17" s="9"/>
      <c r="D17" s="11"/>
      <c r="E17" s="9"/>
      <c r="F17" s="9"/>
      <c r="G17" s="36"/>
    </row>
    <row r="18" spans="1:11" ht="15" customHeight="1" thickBot="1">
      <c r="A18" s="41"/>
      <c r="B18" s="37" t="s">
        <v>23</v>
      </c>
      <c r="C18" s="38"/>
      <c r="D18" s="37"/>
      <c r="E18" s="38"/>
      <c r="F18" s="38"/>
      <c r="G18" s="39"/>
      <c r="H18" s="63" t="s">
        <v>119</v>
      </c>
      <c r="I18" s="61">
        <f>SUM(C12:G18)*'Point distribution and weighing'!I17</f>
        <v>0.14285714285714285</v>
      </c>
      <c r="J18" s="62" t="s">
        <v>122</v>
      </c>
      <c r="K18" s="61">
        <v>5</v>
      </c>
    </row>
    <row r="19" spans="1:11" ht="27" customHeight="1">
      <c r="A19" s="48">
        <v>3</v>
      </c>
      <c r="B19" s="126" t="s">
        <v>24</v>
      </c>
      <c r="C19" s="127"/>
      <c r="D19" s="127"/>
      <c r="E19" s="127"/>
      <c r="F19" s="127"/>
      <c r="G19" s="128"/>
    </row>
    <row r="20" spans="1:11">
      <c r="A20" s="42"/>
      <c r="B20" s="1" t="s">
        <v>25</v>
      </c>
      <c r="C20" s="2"/>
      <c r="D20" s="2">
        <f>IF(C20=1, E20,)</f>
        <v>0</v>
      </c>
      <c r="E20" s="24">
        <f>'Point distribution and weighing'!E20</f>
        <v>0</v>
      </c>
      <c r="F20" s="24">
        <f>'Point distribution and weighing'!F20</f>
        <v>0</v>
      </c>
      <c r="G20" s="24">
        <f>'Point distribution and weighing'!G20</f>
        <v>4</v>
      </c>
    </row>
    <row r="21" spans="1:11">
      <c r="A21" s="42"/>
      <c r="B21" s="1" t="s">
        <v>26</v>
      </c>
      <c r="C21" s="2"/>
      <c r="D21" s="2">
        <f t="shared" ref="D21:D24" si="0">IF(C21=1, E21,)</f>
        <v>0</v>
      </c>
      <c r="E21" s="24">
        <f>'Point distribution and weighing'!E21</f>
        <v>1</v>
      </c>
      <c r="F21" s="24">
        <f>'Point distribution and weighing'!F21</f>
        <v>0</v>
      </c>
      <c r="G21" s="24">
        <f>'Point distribution and weighing'!G21</f>
        <v>0</v>
      </c>
    </row>
    <row r="22" spans="1:11">
      <c r="A22" s="42"/>
      <c r="B22" s="1" t="s">
        <v>27</v>
      </c>
      <c r="C22" s="2"/>
      <c r="D22" s="2">
        <f t="shared" si="0"/>
        <v>0</v>
      </c>
      <c r="E22" s="24">
        <f>'Point distribution and weighing'!E22</f>
        <v>2</v>
      </c>
      <c r="F22" s="24">
        <f>'Point distribution and weighing'!F22</f>
        <v>0</v>
      </c>
      <c r="G22" s="24">
        <f>'Point distribution and weighing'!G22</f>
        <v>0</v>
      </c>
    </row>
    <row r="23" spans="1:11">
      <c r="A23" s="42"/>
      <c r="B23" s="1" t="s">
        <v>28</v>
      </c>
      <c r="C23" s="2">
        <v>1</v>
      </c>
      <c r="D23" s="2">
        <f t="shared" si="0"/>
        <v>4</v>
      </c>
      <c r="E23" s="24">
        <f>'Point distribution and weighing'!E23</f>
        <v>4</v>
      </c>
      <c r="F23" s="24">
        <f>'Point distribution and weighing'!F23</f>
        <v>0</v>
      </c>
      <c r="G23" s="24">
        <f>'Point distribution and weighing'!G23</f>
        <v>0</v>
      </c>
    </row>
    <row r="24" spans="1:11">
      <c r="A24" s="42"/>
      <c r="B24" s="1" t="s">
        <v>29</v>
      </c>
      <c r="C24" s="2"/>
      <c r="D24" s="2">
        <f t="shared" si="0"/>
        <v>0</v>
      </c>
      <c r="E24" s="24">
        <f>'Point distribution and weighing'!E24</f>
        <v>2</v>
      </c>
      <c r="F24" s="24">
        <f>'Point distribution and weighing'!F24</f>
        <v>0</v>
      </c>
      <c r="G24" s="24">
        <f>'Point distribution and weighing'!G24</f>
        <v>0</v>
      </c>
    </row>
    <row r="25" spans="1:11" ht="15" customHeight="1" thickBot="1">
      <c r="A25" s="41"/>
      <c r="B25" s="50" t="s">
        <v>60</v>
      </c>
      <c r="C25" s="51"/>
      <c r="D25" s="86" t="s">
        <v>305</v>
      </c>
      <c r="E25" s="86"/>
      <c r="F25" s="86"/>
      <c r="G25" s="87"/>
    </row>
    <row r="26" spans="1:11" ht="27" customHeight="1">
      <c r="A26" s="48">
        <v>4</v>
      </c>
      <c r="B26" s="88" t="s">
        <v>30</v>
      </c>
      <c r="C26" s="89"/>
      <c r="D26" s="89"/>
      <c r="E26" s="89"/>
      <c r="F26" s="89"/>
      <c r="G26" s="134"/>
    </row>
    <row r="27" spans="1:11">
      <c r="B27" s="1" t="s">
        <v>25</v>
      </c>
      <c r="C27" s="2"/>
      <c r="D27" s="2">
        <f t="shared" ref="D27:D31" si="1">IF(C27=1, E27,)</f>
        <v>0</v>
      </c>
      <c r="E27" s="24">
        <f>'Point distribution and weighing'!E27</f>
        <v>0</v>
      </c>
      <c r="F27" s="24">
        <f>'Point distribution and weighing'!F27</f>
        <v>0</v>
      </c>
      <c r="G27" s="24">
        <f>'Point distribution and weighing'!G27</f>
        <v>4</v>
      </c>
    </row>
    <row r="28" spans="1:11">
      <c r="B28" s="1" t="s">
        <v>26</v>
      </c>
      <c r="C28" s="2"/>
      <c r="D28" s="2">
        <f t="shared" si="1"/>
        <v>0</v>
      </c>
      <c r="E28" s="24">
        <f>'Point distribution and weighing'!E28</f>
        <v>1</v>
      </c>
      <c r="F28" s="24">
        <f>'Point distribution and weighing'!F28</f>
        <v>0</v>
      </c>
      <c r="G28" s="24">
        <f>'Point distribution and weighing'!G28</f>
        <v>0</v>
      </c>
    </row>
    <row r="29" spans="1:11">
      <c r="B29" s="1" t="s">
        <v>27</v>
      </c>
      <c r="C29" s="2"/>
      <c r="D29" s="2">
        <f t="shared" si="1"/>
        <v>0</v>
      </c>
      <c r="E29" s="24">
        <f>'Point distribution and weighing'!E29</f>
        <v>2</v>
      </c>
      <c r="F29" s="24">
        <f>'Point distribution and weighing'!F29</f>
        <v>0</v>
      </c>
      <c r="G29" s="24">
        <f>'Point distribution and weighing'!G29</f>
        <v>0</v>
      </c>
    </row>
    <row r="30" spans="1:11">
      <c r="B30" s="1" t="s">
        <v>28</v>
      </c>
      <c r="C30" s="2">
        <v>1</v>
      </c>
      <c r="D30" s="2">
        <f t="shared" si="1"/>
        <v>4</v>
      </c>
      <c r="E30" s="24">
        <f>'Point distribution and weighing'!E30</f>
        <v>4</v>
      </c>
      <c r="F30" s="24">
        <f>'Point distribution and weighing'!F30</f>
        <v>0</v>
      </c>
      <c r="G30" s="24">
        <f>'Point distribution and weighing'!G30</f>
        <v>0</v>
      </c>
    </row>
    <row r="31" spans="1:11">
      <c r="B31" s="4" t="s">
        <v>29</v>
      </c>
      <c r="C31" s="5"/>
      <c r="D31" s="2">
        <f t="shared" si="1"/>
        <v>0</v>
      </c>
      <c r="E31" s="24">
        <f>'Point distribution and weighing'!E31</f>
        <v>0</v>
      </c>
      <c r="F31" s="24">
        <f>'Point distribution and weighing'!F31</f>
        <v>0</v>
      </c>
      <c r="G31" s="24">
        <f>'Point distribution and weighing'!G31</f>
        <v>0</v>
      </c>
    </row>
    <row r="32" spans="1:11" ht="15" customHeight="1" thickBot="1">
      <c r="B32" s="6" t="s">
        <v>59</v>
      </c>
      <c r="C32" s="52"/>
      <c r="D32" s="100"/>
      <c r="E32" s="101"/>
      <c r="F32" s="101"/>
      <c r="G32" s="102"/>
    </row>
    <row r="33" spans="1:7">
      <c r="A33" s="40">
        <v>5</v>
      </c>
      <c r="B33" s="108" t="s">
        <v>31</v>
      </c>
      <c r="C33" s="108"/>
      <c r="D33" s="108"/>
      <c r="E33" s="108"/>
      <c r="F33" s="108"/>
      <c r="G33" s="109"/>
    </row>
    <row r="34" spans="1:7" ht="40" customHeight="1">
      <c r="A34" s="42"/>
      <c r="B34" s="20" t="s">
        <v>32</v>
      </c>
      <c r="C34" s="17"/>
      <c r="D34" s="2">
        <f t="shared" ref="D34:D36" si="2">IF(C34=1, E34,)</f>
        <v>0</v>
      </c>
      <c r="E34" s="24">
        <f>'Point distribution and weighing'!E34</f>
        <v>3</v>
      </c>
      <c r="F34" s="24">
        <f>'Point distribution and weighing'!F34</f>
        <v>0</v>
      </c>
      <c r="G34" s="24">
        <f>'Point distribution and weighing'!G34</f>
        <v>3</v>
      </c>
    </row>
    <row r="35" spans="1:7" ht="27" customHeight="1">
      <c r="A35" s="42"/>
      <c r="B35" s="3" t="s">
        <v>33</v>
      </c>
      <c r="C35" s="2">
        <v>1</v>
      </c>
      <c r="D35" s="2">
        <f t="shared" si="2"/>
        <v>1</v>
      </c>
      <c r="E35" s="24">
        <f>'Point distribution and weighing'!E35</f>
        <v>1</v>
      </c>
      <c r="F35" s="24">
        <f>'Point distribution and weighing'!F35</f>
        <v>0</v>
      </c>
      <c r="G35" s="24">
        <f>'Point distribution and weighing'!G35</f>
        <v>0</v>
      </c>
    </row>
    <row r="36" spans="1:7" ht="15" customHeight="1">
      <c r="A36" s="42"/>
      <c r="B36" s="6" t="s">
        <v>34</v>
      </c>
      <c r="C36" s="5"/>
      <c r="D36" s="2">
        <f t="shared" si="2"/>
        <v>0</v>
      </c>
      <c r="E36" s="24">
        <f>'Point distribution and weighing'!E36</f>
        <v>0</v>
      </c>
      <c r="F36" s="24">
        <f>'Point distribution and weighing'!F36</f>
        <v>0</v>
      </c>
      <c r="G36" s="24">
        <f>'Point distribution and weighing'!G36</f>
        <v>0</v>
      </c>
    </row>
    <row r="37" spans="1:7" ht="15" customHeight="1" thickBot="1">
      <c r="A37" s="41"/>
      <c r="B37" s="50" t="s">
        <v>40</v>
      </c>
      <c r="C37" s="51"/>
      <c r="D37" s="105"/>
      <c r="E37" s="106"/>
      <c r="F37" s="106"/>
      <c r="G37" s="107"/>
    </row>
    <row r="38" spans="1:7">
      <c r="A38" s="40">
        <v>6</v>
      </c>
      <c r="B38" s="108" t="s">
        <v>35</v>
      </c>
      <c r="C38" s="108"/>
      <c r="D38" s="108"/>
      <c r="E38" s="108"/>
      <c r="F38" s="108"/>
      <c r="G38" s="109"/>
    </row>
    <row r="39" spans="1:7" ht="40" customHeight="1">
      <c r="A39" s="42"/>
      <c r="B39" s="20" t="s">
        <v>36</v>
      </c>
      <c r="C39" s="17"/>
      <c r="D39" s="2">
        <f t="shared" ref="D39:D41" si="3">IF(C39=1, E39,)</f>
        <v>0</v>
      </c>
      <c r="E39" s="24">
        <f>'Point distribution and weighing'!E39</f>
        <v>3</v>
      </c>
      <c r="F39" s="24">
        <f>'Point distribution and weighing'!F39</f>
        <v>0</v>
      </c>
      <c r="G39" s="24">
        <f>'Point distribution and weighing'!G39</f>
        <v>3</v>
      </c>
    </row>
    <row r="40" spans="1:7" ht="27" customHeight="1">
      <c r="A40" s="42"/>
      <c r="B40" s="3" t="s">
        <v>37</v>
      </c>
      <c r="C40" s="2">
        <v>1</v>
      </c>
      <c r="D40" s="2">
        <f t="shared" si="3"/>
        <v>1</v>
      </c>
      <c r="E40" s="24">
        <f>'Point distribution and weighing'!E40</f>
        <v>1</v>
      </c>
      <c r="F40" s="24">
        <f>'Point distribution and weighing'!F40</f>
        <v>0</v>
      </c>
      <c r="G40" s="24">
        <f>'Point distribution and weighing'!G40</f>
        <v>0</v>
      </c>
    </row>
    <row r="41" spans="1:7" ht="15" customHeight="1">
      <c r="A41" s="42"/>
      <c r="B41" s="6" t="s">
        <v>38</v>
      </c>
      <c r="C41" s="5"/>
      <c r="D41" s="2">
        <f t="shared" si="3"/>
        <v>0</v>
      </c>
      <c r="E41" s="24">
        <f>'Point distribution and weighing'!E41</f>
        <v>0</v>
      </c>
      <c r="F41" s="24">
        <f>'Point distribution and weighing'!F41</f>
        <v>0</v>
      </c>
      <c r="G41" s="24">
        <f>'Point distribution and weighing'!G41</f>
        <v>0</v>
      </c>
    </row>
    <row r="42" spans="1:7" ht="15" customHeight="1" thickBot="1">
      <c r="A42" s="41"/>
      <c r="B42" s="50" t="s">
        <v>39</v>
      </c>
      <c r="C42" s="51"/>
      <c r="D42" s="86"/>
      <c r="E42" s="86"/>
      <c r="F42" s="86"/>
      <c r="G42" s="87"/>
    </row>
    <row r="43" spans="1:7" ht="27" customHeight="1">
      <c r="A43" s="40">
        <v>7</v>
      </c>
      <c r="B43" s="126" t="s">
        <v>41</v>
      </c>
      <c r="C43" s="127"/>
      <c r="D43" s="127"/>
      <c r="E43" s="127"/>
      <c r="F43" s="127"/>
      <c r="G43" s="128"/>
    </row>
    <row r="44" spans="1:7" ht="27" customHeight="1">
      <c r="A44" s="42"/>
      <c r="B44" s="19" t="s">
        <v>42</v>
      </c>
      <c r="C44" s="17"/>
      <c r="D44" s="2">
        <f t="shared" ref="D44:D46" si="4">IF(C44=1, E44,)</f>
        <v>0</v>
      </c>
      <c r="E44" s="24">
        <f>'Point distribution and weighing'!E44</f>
        <v>3</v>
      </c>
      <c r="F44" s="24">
        <f>'Point distribution and weighing'!F44</f>
        <v>0</v>
      </c>
      <c r="G44" s="24">
        <f>'Point distribution and weighing'!G44</f>
        <v>3</v>
      </c>
    </row>
    <row r="45" spans="1:7" ht="27" customHeight="1">
      <c r="A45" s="42"/>
      <c r="B45" s="7" t="s">
        <v>43</v>
      </c>
      <c r="C45" s="2"/>
      <c r="D45" s="2">
        <f t="shared" si="4"/>
        <v>0</v>
      </c>
      <c r="E45" s="24">
        <f>'Point distribution and weighing'!E45</f>
        <v>1</v>
      </c>
      <c r="F45" s="24">
        <f>'Point distribution and weighing'!F45</f>
        <v>0</v>
      </c>
      <c r="G45" s="24">
        <f>'Point distribution and weighing'!G45</f>
        <v>0</v>
      </c>
    </row>
    <row r="46" spans="1:7" ht="15" customHeight="1">
      <c r="A46" s="42"/>
      <c r="B46" s="8" t="s">
        <v>44</v>
      </c>
      <c r="C46" s="5">
        <v>1</v>
      </c>
      <c r="D46" s="2">
        <f t="shared" si="4"/>
        <v>0</v>
      </c>
      <c r="E46" s="24">
        <f>'Point distribution and weighing'!E46</f>
        <v>0</v>
      </c>
      <c r="F46" s="24">
        <f>'Point distribution and weighing'!F46</f>
        <v>0</v>
      </c>
      <c r="G46" s="24">
        <f>'Point distribution and weighing'!G46</f>
        <v>0</v>
      </c>
    </row>
    <row r="47" spans="1:7" ht="15" customHeight="1" thickBot="1">
      <c r="A47" s="41"/>
      <c r="B47" s="50" t="s">
        <v>45</v>
      </c>
      <c r="C47" s="51"/>
      <c r="D47" s="86"/>
      <c r="E47" s="86"/>
      <c r="F47" s="86"/>
      <c r="G47" s="87"/>
    </row>
    <row r="48" spans="1:7" ht="27.75" customHeight="1">
      <c r="A48" s="40">
        <v>8</v>
      </c>
      <c r="B48" s="127" t="s">
        <v>46</v>
      </c>
      <c r="C48" s="127"/>
      <c r="D48" s="127"/>
      <c r="E48" s="127"/>
      <c r="F48" s="127"/>
      <c r="G48" s="128"/>
    </row>
    <row r="49" spans="1:7" ht="15" customHeight="1">
      <c r="A49" s="42"/>
      <c r="B49" s="19" t="s">
        <v>47</v>
      </c>
      <c r="C49" s="17">
        <v>1</v>
      </c>
      <c r="D49" s="2">
        <f t="shared" ref="D49:D51" si="5">IF(C49=1, E49,)</f>
        <v>3</v>
      </c>
      <c r="E49" s="24">
        <f>'Point distribution and weighing'!E49</f>
        <v>3</v>
      </c>
      <c r="F49" s="24">
        <f>'Point distribution and weighing'!F49</f>
        <v>0</v>
      </c>
      <c r="G49" s="24">
        <f>'Point distribution and weighing'!G49</f>
        <v>3</v>
      </c>
    </row>
    <row r="50" spans="1:7" ht="15" customHeight="1">
      <c r="A50" s="42"/>
      <c r="B50" s="7" t="s">
        <v>48</v>
      </c>
      <c r="C50" s="2"/>
      <c r="D50" s="2">
        <f t="shared" si="5"/>
        <v>0</v>
      </c>
      <c r="E50" s="24">
        <f>'Point distribution and weighing'!E50</f>
        <v>1</v>
      </c>
      <c r="F50" s="24">
        <f>'Point distribution and weighing'!F50</f>
        <v>0</v>
      </c>
      <c r="G50" s="24">
        <f>'Point distribution and weighing'!G50</f>
        <v>0</v>
      </c>
    </row>
    <row r="51" spans="1:7" ht="15" customHeight="1">
      <c r="A51" s="42"/>
      <c r="B51" s="8" t="s">
        <v>49</v>
      </c>
      <c r="C51" s="5"/>
      <c r="D51" s="2">
        <f t="shared" si="5"/>
        <v>0</v>
      </c>
      <c r="E51" s="24">
        <f>'Point distribution and weighing'!E51</f>
        <v>0</v>
      </c>
      <c r="F51" s="24">
        <f>'Point distribution and weighing'!F51</f>
        <v>0</v>
      </c>
      <c r="G51" s="24">
        <f>'Point distribution and weighing'!G51</f>
        <v>0</v>
      </c>
    </row>
    <row r="52" spans="1:7" ht="15" customHeight="1" thickBot="1">
      <c r="A52" s="41"/>
      <c r="B52" s="50" t="s">
        <v>45</v>
      </c>
      <c r="C52" s="51"/>
      <c r="D52" s="105"/>
      <c r="E52" s="106"/>
      <c r="F52" s="106"/>
      <c r="G52" s="107"/>
    </row>
    <row r="53" spans="1:7" ht="27" customHeight="1">
      <c r="A53" s="40">
        <v>9</v>
      </c>
      <c r="B53" s="126" t="s">
        <v>50</v>
      </c>
      <c r="C53" s="127"/>
      <c r="D53" s="127"/>
      <c r="E53" s="127"/>
      <c r="F53" s="127"/>
      <c r="G53" s="128"/>
    </row>
    <row r="54" spans="1:7" ht="15" customHeight="1">
      <c r="A54" s="42"/>
      <c r="B54" s="19" t="s">
        <v>51</v>
      </c>
      <c r="C54" s="17">
        <v>1</v>
      </c>
      <c r="D54" s="2">
        <f t="shared" ref="D54:D56" si="6">IF(C54=1, E54,)</f>
        <v>3</v>
      </c>
      <c r="E54" s="24">
        <f>'Point distribution and weighing'!E54</f>
        <v>3</v>
      </c>
      <c r="F54" s="24">
        <f>'Point distribution and weighing'!F54</f>
        <v>0</v>
      </c>
      <c r="G54" s="24">
        <f>'Point distribution and weighing'!G54</f>
        <v>3</v>
      </c>
    </row>
    <row r="55" spans="1:7" ht="15" customHeight="1">
      <c r="A55" s="42"/>
      <c r="B55" s="7" t="s">
        <v>52</v>
      </c>
      <c r="C55" s="2"/>
      <c r="D55" s="2">
        <f t="shared" si="6"/>
        <v>0</v>
      </c>
      <c r="E55" s="24">
        <f>'Point distribution and weighing'!E55</f>
        <v>1</v>
      </c>
      <c r="F55" s="24">
        <f>'Point distribution and weighing'!F55</f>
        <v>0</v>
      </c>
      <c r="G55" s="24">
        <f>'Point distribution and weighing'!G55</f>
        <v>0</v>
      </c>
    </row>
    <row r="56" spans="1:7" ht="15" customHeight="1">
      <c r="A56" s="42"/>
      <c r="B56" s="8" t="s">
        <v>53</v>
      </c>
      <c r="C56" s="5"/>
      <c r="D56" s="2">
        <f t="shared" si="6"/>
        <v>0</v>
      </c>
      <c r="E56" s="24">
        <f>'Point distribution and weighing'!E56</f>
        <v>0</v>
      </c>
      <c r="F56" s="24">
        <f>'Point distribution and weighing'!F56</f>
        <v>0</v>
      </c>
      <c r="G56" s="24">
        <f>'Point distribution and weighing'!G56</f>
        <v>0</v>
      </c>
    </row>
    <row r="57" spans="1:7" ht="15" customHeight="1" thickBot="1">
      <c r="A57" s="41"/>
      <c r="B57" s="50" t="s">
        <v>54</v>
      </c>
      <c r="C57" s="51"/>
      <c r="D57" s="105"/>
      <c r="E57" s="106"/>
      <c r="F57" s="106"/>
      <c r="G57" s="107"/>
    </row>
    <row r="58" spans="1:7" ht="27" customHeight="1">
      <c r="A58" s="40">
        <v>10</v>
      </c>
      <c r="B58" s="129" t="s">
        <v>55</v>
      </c>
      <c r="C58" s="129"/>
      <c r="D58" s="129"/>
      <c r="E58" s="129"/>
      <c r="F58" s="129"/>
      <c r="G58" s="130"/>
    </row>
    <row r="59" spans="1:7">
      <c r="A59" s="42"/>
      <c r="B59" s="18" t="s">
        <v>57</v>
      </c>
      <c r="C59" s="18"/>
      <c r="D59" s="2">
        <f t="shared" ref="D59:D60" si="7">IF(C59=1, E59,)</f>
        <v>0</v>
      </c>
      <c r="E59" s="24">
        <f>'Point distribution and weighing'!E59</f>
        <v>3</v>
      </c>
      <c r="F59" s="24">
        <f>'Point distribution and weighing'!F59</f>
        <v>0</v>
      </c>
      <c r="G59" s="24">
        <f>'Point distribution and weighing'!G59</f>
        <v>3</v>
      </c>
    </row>
    <row r="60" spans="1:7">
      <c r="A60" s="42"/>
      <c r="B60" s="10" t="s">
        <v>58</v>
      </c>
      <c r="C60" s="2">
        <v>1</v>
      </c>
      <c r="D60" s="2">
        <f t="shared" si="7"/>
        <v>0</v>
      </c>
      <c r="E60" s="24">
        <f>'Point distribution and weighing'!E60</f>
        <v>0</v>
      </c>
      <c r="F60" s="24">
        <f>'Point distribution and weighing'!F60</f>
        <v>0</v>
      </c>
      <c r="G60" s="24">
        <f>'Point distribution and weighing'!G60</f>
        <v>0</v>
      </c>
    </row>
    <row r="61" spans="1:7" ht="27" customHeight="1" thickBot="1">
      <c r="A61" s="41"/>
      <c r="B61" s="37" t="s">
        <v>56</v>
      </c>
      <c r="C61" s="86"/>
      <c r="D61" s="86"/>
      <c r="E61" s="86"/>
      <c r="F61" s="86"/>
      <c r="G61" s="87"/>
    </row>
    <row r="62" spans="1:7" ht="15" thickBot="1">
      <c r="A62" s="40">
        <v>11</v>
      </c>
      <c r="B62" s="113" t="s">
        <v>61</v>
      </c>
      <c r="C62" s="113"/>
      <c r="D62" s="114"/>
      <c r="E62" s="114"/>
      <c r="F62" s="114"/>
      <c r="G62" s="115"/>
    </row>
    <row r="63" spans="1:7">
      <c r="B63" s="16" t="s">
        <v>25</v>
      </c>
      <c r="C63" s="17"/>
      <c r="D63" s="2">
        <f t="shared" ref="D63:D66" si="8">IF(C63=1, E63,)</f>
        <v>0</v>
      </c>
      <c r="E63" s="24">
        <f>'Point distribution and weighing'!E63</f>
        <v>0</v>
      </c>
      <c r="F63" s="24">
        <f>'Point distribution and weighing'!F63</f>
        <v>0</v>
      </c>
      <c r="G63" s="24">
        <f>'Point distribution and weighing'!G63</f>
        <v>0</v>
      </c>
    </row>
    <row r="64" spans="1:7">
      <c r="B64" s="12" t="s">
        <v>26</v>
      </c>
      <c r="C64" s="2"/>
      <c r="D64" s="2">
        <f t="shared" si="8"/>
        <v>0</v>
      </c>
      <c r="E64" s="24">
        <f>'Point distribution and weighing'!E64</f>
        <v>1</v>
      </c>
      <c r="F64" s="24">
        <f>'Point distribution and weighing'!F64</f>
        <v>0</v>
      </c>
      <c r="G64" s="24">
        <f>'Point distribution and weighing'!G64</f>
        <v>0</v>
      </c>
    </row>
    <row r="65" spans="1:7">
      <c r="B65" s="12" t="s">
        <v>27</v>
      </c>
      <c r="C65" s="2"/>
      <c r="D65" s="2">
        <f t="shared" si="8"/>
        <v>0</v>
      </c>
      <c r="E65" s="24">
        <f>'Point distribution and weighing'!E65</f>
        <v>2</v>
      </c>
      <c r="F65" s="24">
        <f>'Point distribution and weighing'!F65</f>
        <v>0</v>
      </c>
      <c r="G65" s="24">
        <f>'Point distribution and weighing'!G65</f>
        <v>0</v>
      </c>
    </row>
    <row r="66" spans="1:7">
      <c r="B66" s="13" t="s">
        <v>62</v>
      </c>
      <c r="C66" s="5"/>
      <c r="D66" s="2">
        <f t="shared" si="8"/>
        <v>0</v>
      </c>
      <c r="E66" s="24">
        <f>'Point distribution and weighing'!E66</f>
        <v>3</v>
      </c>
      <c r="F66" s="24">
        <f>'Point distribution and weighing'!F66</f>
        <v>0</v>
      </c>
      <c r="G66" s="24">
        <f>'Point distribution and weighing'!G66</f>
        <v>3</v>
      </c>
    </row>
    <row r="67" spans="1:7" ht="15" customHeight="1" thickBot="1">
      <c r="B67" s="3" t="s">
        <v>54</v>
      </c>
      <c r="C67" s="25"/>
      <c r="D67" s="116"/>
      <c r="E67" s="117"/>
      <c r="F67" s="117"/>
      <c r="G67" s="118"/>
    </row>
    <row r="68" spans="1:7">
      <c r="A68" s="40">
        <v>12</v>
      </c>
      <c r="B68" s="119" t="s">
        <v>68</v>
      </c>
      <c r="C68" s="108"/>
      <c r="D68" s="108"/>
      <c r="E68" s="108"/>
      <c r="F68" s="108"/>
      <c r="G68" s="109"/>
    </row>
    <row r="69" spans="1:7">
      <c r="A69" s="42"/>
      <c r="B69" s="22" t="s">
        <v>63</v>
      </c>
      <c r="C69" s="17"/>
      <c r="D69" s="17" t="s">
        <v>261</v>
      </c>
      <c r="E69" s="70"/>
      <c r="F69" s="17"/>
      <c r="G69" s="53"/>
    </row>
    <row r="70" spans="1:7">
      <c r="A70" s="42"/>
      <c r="B70" s="14" t="s">
        <v>64</v>
      </c>
      <c r="C70" s="2"/>
      <c r="D70" s="2">
        <f t="shared" ref="D70:D74" si="9">IF(C70=1, E70,)</f>
        <v>0</v>
      </c>
      <c r="E70" s="24">
        <f>'Point distribution and weighing'!E70</f>
        <v>0</v>
      </c>
      <c r="F70" s="24">
        <f>'Point distribution and weighing'!F70</f>
        <v>0</v>
      </c>
      <c r="G70" s="24">
        <f>'Point distribution and weighing'!G70</f>
        <v>0</v>
      </c>
    </row>
    <row r="71" spans="1:7" ht="15" customHeight="1">
      <c r="A71" s="42"/>
      <c r="B71" s="11" t="s">
        <v>65</v>
      </c>
      <c r="C71" s="2"/>
      <c r="D71" s="2">
        <f t="shared" si="9"/>
        <v>0</v>
      </c>
      <c r="E71" s="24">
        <f>'Point distribution and weighing'!E71</f>
        <v>0</v>
      </c>
      <c r="F71" s="24">
        <f>'Point distribution and weighing'!F71</f>
        <v>0</v>
      </c>
      <c r="G71" s="24">
        <f>'Point distribution and weighing'!G71</f>
        <v>0</v>
      </c>
    </row>
    <row r="72" spans="1:7" ht="15" customHeight="1">
      <c r="A72" s="42"/>
      <c r="B72" s="11" t="s">
        <v>66</v>
      </c>
      <c r="C72" s="2"/>
      <c r="D72" s="2">
        <f t="shared" si="9"/>
        <v>0</v>
      </c>
      <c r="E72" s="24">
        <f>'Point distribution and weighing'!E72</f>
        <v>4</v>
      </c>
      <c r="F72" s="24">
        <f>'Point distribution and weighing'!F72</f>
        <v>0</v>
      </c>
      <c r="G72" s="24">
        <f>'Point distribution and weighing'!G72</f>
        <v>4</v>
      </c>
    </row>
    <row r="73" spans="1:7" ht="15" customHeight="1">
      <c r="A73" s="42"/>
      <c r="B73" s="11" t="s">
        <v>67</v>
      </c>
      <c r="C73" s="2"/>
      <c r="D73" s="2">
        <f t="shared" si="9"/>
        <v>0</v>
      </c>
      <c r="E73" s="24">
        <f>'Point distribution and weighing'!E73</f>
        <v>2</v>
      </c>
      <c r="F73" s="24">
        <f>'Point distribution and weighing'!F73</f>
        <v>0</v>
      </c>
      <c r="G73" s="24">
        <f>'Point distribution and weighing'!G73</f>
        <v>0</v>
      </c>
    </row>
    <row r="74" spans="1:7" ht="15" customHeight="1">
      <c r="A74" s="42"/>
      <c r="B74" s="15" t="s">
        <v>69</v>
      </c>
      <c r="C74" s="5"/>
      <c r="D74" s="2">
        <f t="shared" si="9"/>
        <v>0</v>
      </c>
      <c r="E74" s="24">
        <f>'Point distribution and weighing'!E74</f>
        <v>1</v>
      </c>
      <c r="F74" s="24">
        <f>'Point distribution and weighing'!F74</f>
        <v>0</v>
      </c>
      <c r="G74" s="24">
        <f>'Point distribution and weighing'!G74</f>
        <v>0</v>
      </c>
    </row>
    <row r="75" spans="1:7" ht="15" customHeight="1" thickBot="1">
      <c r="A75" s="41" t="s">
        <v>128</v>
      </c>
      <c r="B75" s="37" t="s">
        <v>54</v>
      </c>
      <c r="C75" s="51"/>
      <c r="D75" s="105"/>
      <c r="E75" s="106"/>
      <c r="F75" s="106"/>
      <c r="G75" s="107"/>
    </row>
    <row r="76" spans="1:7" ht="30" customHeight="1">
      <c r="A76" s="40">
        <v>13</v>
      </c>
      <c r="B76" s="124" t="s">
        <v>70</v>
      </c>
      <c r="C76" s="124"/>
      <c r="D76" s="124"/>
      <c r="E76" s="124"/>
      <c r="F76" s="124"/>
      <c r="G76" s="125"/>
    </row>
    <row r="77" spans="1:7" ht="15" customHeight="1">
      <c r="A77" s="42"/>
      <c r="B77" s="11" t="s">
        <v>71</v>
      </c>
      <c r="C77" s="2"/>
      <c r="D77" s="2">
        <f t="shared" ref="D77:D80" si="10">IF(C77=1, E77,)</f>
        <v>0</v>
      </c>
      <c r="E77" s="24">
        <f>'Point distribution and weighing'!E77</f>
        <v>3</v>
      </c>
      <c r="F77" s="24">
        <f>'Point distribution and weighing'!F77</f>
        <v>0</v>
      </c>
      <c r="G77" s="24">
        <f>'Point distribution and weighing'!G77</f>
        <v>3</v>
      </c>
    </row>
    <row r="78" spans="1:7" ht="30" customHeight="1">
      <c r="A78" s="42"/>
      <c r="B78" s="11" t="s">
        <v>72</v>
      </c>
      <c r="C78" s="2"/>
      <c r="D78" s="2">
        <f t="shared" si="10"/>
        <v>0</v>
      </c>
      <c r="E78" s="24">
        <f>'Point distribution and weighing'!E78</f>
        <v>2</v>
      </c>
      <c r="F78" s="24">
        <f>'Point distribution and weighing'!F78</f>
        <v>0</v>
      </c>
      <c r="G78" s="24">
        <f>'Point distribution and weighing'!G78</f>
        <v>0</v>
      </c>
    </row>
    <row r="79" spans="1:7" ht="15" customHeight="1">
      <c r="A79" s="42"/>
      <c r="B79" s="11" t="s">
        <v>73</v>
      </c>
      <c r="C79" s="2"/>
      <c r="D79" s="2">
        <f t="shared" si="10"/>
        <v>0</v>
      </c>
      <c r="E79" s="24">
        <f>'Point distribution and weighing'!E79</f>
        <v>1</v>
      </c>
      <c r="F79" s="24">
        <f>'Point distribution and weighing'!F79</f>
        <v>0</v>
      </c>
      <c r="G79" s="24">
        <f>'Point distribution and weighing'!G79</f>
        <v>0</v>
      </c>
    </row>
    <row r="80" spans="1:7" ht="15" customHeight="1">
      <c r="A80" s="42"/>
      <c r="B80" s="15" t="s">
        <v>74</v>
      </c>
      <c r="C80" s="5"/>
      <c r="D80" s="2">
        <f t="shared" si="10"/>
        <v>0</v>
      </c>
      <c r="E80" s="24">
        <f>'Point distribution and weighing'!E80</f>
        <v>0</v>
      </c>
      <c r="F80" s="24">
        <f>'Point distribution and weighing'!F80</f>
        <v>0</v>
      </c>
      <c r="G80" s="24">
        <f>'Point distribution and weighing'!G80</f>
        <v>0</v>
      </c>
    </row>
    <row r="81" spans="1:7" ht="15" customHeight="1" thickBot="1">
      <c r="A81" s="41" t="s">
        <v>128</v>
      </c>
      <c r="B81" s="37" t="s">
        <v>54</v>
      </c>
      <c r="C81" s="51"/>
      <c r="D81" s="105"/>
      <c r="E81" s="106"/>
      <c r="F81" s="106"/>
      <c r="G81" s="107"/>
    </row>
    <row r="82" spans="1:7">
      <c r="A82" s="40">
        <v>14</v>
      </c>
      <c r="B82" s="122" t="s">
        <v>75</v>
      </c>
      <c r="C82" s="122"/>
      <c r="D82" s="122"/>
      <c r="E82" s="122"/>
      <c r="F82" s="122"/>
      <c r="G82" s="123"/>
    </row>
    <row r="83" spans="1:7" ht="15" customHeight="1">
      <c r="A83" s="42"/>
      <c r="B83" s="3" t="s">
        <v>76</v>
      </c>
      <c r="C83" s="2"/>
      <c r="D83" s="2">
        <f t="shared" ref="D83:D86" si="11">IF(C83=1, E83,)</f>
        <v>0</v>
      </c>
      <c r="E83" s="24">
        <f>'Point distribution and weighing'!E83</f>
        <v>3</v>
      </c>
      <c r="F83" s="24">
        <f>'Point distribution and weighing'!F83</f>
        <v>0</v>
      </c>
      <c r="G83" s="24">
        <f>'Point distribution and weighing'!G83</f>
        <v>3</v>
      </c>
    </row>
    <row r="84" spans="1:7" ht="27" customHeight="1">
      <c r="A84" s="42"/>
      <c r="B84" s="3" t="s">
        <v>77</v>
      </c>
      <c r="C84" s="2"/>
      <c r="D84" s="2">
        <f t="shared" si="11"/>
        <v>0</v>
      </c>
      <c r="E84" s="24">
        <f>'Point distribution and weighing'!E84</f>
        <v>2</v>
      </c>
      <c r="F84" s="24">
        <f>'Point distribution and weighing'!F84</f>
        <v>0</v>
      </c>
      <c r="G84" s="24">
        <f>'Point distribution and weighing'!G84</f>
        <v>0</v>
      </c>
    </row>
    <row r="85" spans="1:7" ht="15" customHeight="1">
      <c r="A85" s="42"/>
      <c r="B85" s="3" t="s">
        <v>78</v>
      </c>
      <c r="C85" s="2"/>
      <c r="D85" s="2">
        <f t="shared" si="11"/>
        <v>0</v>
      </c>
      <c r="E85" s="24">
        <f>'Point distribution and weighing'!E85</f>
        <v>1</v>
      </c>
      <c r="F85" s="24">
        <f>'Point distribution and weighing'!F85</f>
        <v>0</v>
      </c>
      <c r="G85" s="24">
        <f>'Point distribution and weighing'!G85</f>
        <v>0</v>
      </c>
    </row>
    <row r="86" spans="1:7" ht="15" customHeight="1">
      <c r="A86" s="42"/>
      <c r="B86" s="6" t="s">
        <v>79</v>
      </c>
      <c r="C86" s="5"/>
      <c r="D86" s="2">
        <f t="shared" si="11"/>
        <v>0</v>
      </c>
      <c r="E86" s="24">
        <f>'Point distribution and weighing'!E86</f>
        <v>0</v>
      </c>
      <c r="F86" s="24">
        <f>'Point distribution and weighing'!F86</f>
        <v>0</v>
      </c>
      <c r="G86" s="24">
        <f>'Point distribution and weighing'!G86</f>
        <v>0</v>
      </c>
    </row>
    <row r="87" spans="1:7" ht="15" customHeight="1" thickBot="1">
      <c r="A87" s="41" t="s">
        <v>128</v>
      </c>
      <c r="B87" s="50" t="s">
        <v>80</v>
      </c>
      <c r="C87" s="51"/>
      <c r="D87" s="105"/>
      <c r="E87" s="106"/>
      <c r="F87" s="106"/>
      <c r="G87" s="107"/>
    </row>
    <row r="88" spans="1:7">
      <c r="A88" s="40">
        <v>15</v>
      </c>
      <c r="B88" s="119" t="s">
        <v>81</v>
      </c>
      <c r="C88" s="108"/>
      <c r="D88" s="108"/>
      <c r="E88" s="108"/>
      <c r="F88" s="108"/>
      <c r="G88" s="109"/>
    </row>
    <row r="89" spans="1:7" ht="27" customHeight="1">
      <c r="A89" s="42"/>
      <c r="B89" s="23" t="s">
        <v>82</v>
      </c>
      <c r="C89" s="17"/>
      <c r="D89" s="2">
        <f t="shared" ref="D89:D92" si="12">IF(C89=1, E89,)</f>
        <v>0</v>
      </c>
      <c r="E89" s="24">
        <f>'Point distribution and weighing'!E89</f>
        <v>3</v>
      </c>
      <c r="F89" s="24">
        <f>'Point distribution and weighing'!F89</f>
        <v>0</v>
      </c>
      <c r="G89" s="24">
        <f>'Point distribution and weighing'!G89</f>
        <v>3</v>
      </c>
    </row>
    <row r="90" spans="1:7" ht="27" customHeight="1">
      <c r="A90" s="42"/>
      <c r="B90" s="11" t="s">
        <v>83</v>
      </c>
      <c r="C90" s="2"/>
      <c r="D90" s="2">
        <f t="shared" si="12"/>
        <v>0</v>
      </c>
      <c r="E90" s="24">
        <f>'Point distribution and weighing'!E90</f>
        <v>2</v>
      </c>
      <c r="F90" s="24">
        <f>'Point distribution and weighing'!F90</f>
        <v>0</v>
      </c>
      <c r="G90" s="24">
        <f>'Point distribution and weighing'!G90</f>
        <v>0</v>
      </c>
    </row>
    <row r="91" spans="1:7" ht="27" customHeight="1">
      <c r="A91" s="42"/>
      <c r="B91" s="11" t="s">
        <v>84</v>
      </c>
      <c r="C91" s="2"/>
      <c r="D91" s="2">
        <f t="shared" si="12"/>
        <v>0</v>
      </c>
      <c r="E91" s="24">
        <f>'Point distribution and weighing'!E91</f>
        <v>1</v>
      </c>
      <c r="F91" s="24">
        <f>'Point distribution and weighing'!F91</f>
        <v>0</v>
      </c>
      <c r="G91" s="24">
        <f>'Point distribution and weighing'!G91</f>
        <v>0</v>
      </c>
    </row>
    <row r="92" spans="1:7" ht="27" customHeight="1">
      <c r="A92" s="42"/>
      <c r="B92" s="15" t="s">
        <v>85</v>
      </c>
      <c r="C92" s="5"/>
      <c r="D92" s="2">
        <f t="shared" si="12"/>
        <v>0</v>
      </c>
      <c r="E92" s="24">
        <f>'Point distribution and weighing'!E92</f>
        <v>0</v>
      </c>
      <c r="F92" s="24">
        <f>'Point distribution and weighing'!F92</f>
        <v>0</v>
      </c>
      <c r="G92" s="24">
        <f>'Point distribution and weighing'!G92</f>
        <v>0</v>
      </c>
    </row>
    <row r="93" spans="1:7" ht="15" customHeight="1" thickBot="1">
      <c r="A93" s="41" t="s">
        <v>128</v>
      </c>
      <c r="B93" s="37" t="s">
        <v>54</v>
      </c>
      <c r="C93" s="51"/>
      <c r="D93" s="86"/>
      <c r="E93" s="86"/>
      <c r="F93" s="86"/>
      <c r="G93" s="87"/>
    </row>
    <row r="95" spans="1:7" ht="28">
      <c r="C95" s="63" t="s">
        <v>123</v>
      </c>
      <c r="D95" s="61">
        <f>SUM(D20:D24, D27:D31,D34:D36,D39:D41,D44:D46,D49:D51,D54:D56,D59:D60,D63:D66,D69:D74,D77:D80,D83:D86,D89:D92)</f>
        <v>16</v>
      </c>
      <c r="E95" s="62" t="s">
        <v>124</v>
      </c>
      <c r="F95" s="61">
        <f>SUM(G20:G24, G27:G31,G34:G36,G39:G41,G44:G46,G49:G51,G54:G56,G59:G60,G63:G66,G69:G75,G77:G80,G83:G86,G89:G92)</f>
        <v>42</v>
      </c>
    </row>
    <row r="96" spans="1:7">
      <c r="C96" s="63" t="s">
        <v>264</v>
      </c>
      <c r="D96" s="61">
        <f>SUM(I10,I18)</f>
        <v>0.54285714285714293</v>
      </c>
      <c r="E96" s="62" t="s">
        <v>265</v>
      </c>
      <c r="F96" s="61">
        <f>SUM(K10,K18)</f>
        <v>8</v>
      </c>
      <c r="G96" s="26"/>
    </row>
    <row r="97" spans="3:7" ht="28">
      <c r="C97" s="63" t="s">
        <v>120</v>
      </c>
      <c r="D97" s="61">
        <f>SUM(D95:D96)</f>
        <v>16.542857142857144</v>
      </c>
      <c r="E97" s="62" t="s">
        <v>125</v>
      </c>
      <c r="F97" s="61">
        <f>SUM(F95:F96)</f>
        <v>50</v>
      </c>
      <c r="G97" s="26"/>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84" activePane="bottomLeft" state="frozen"/>
      <selection activeCell="B96" sqref="B96"/>
      <selection pane="bottomLeft" activeCell="B96" sqref="B96"/>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127</v>
      </c>
      <c r="C2" t="s">
        <v>86</v>
      </c>
      <c r="D2" t="s">
        <v>87</v>
      </c>
      <c r="E2" t="s">
        <v>88</v>
      </c>
      <c r="F2" t="s">
        <v>132</v>
      </c>
      <c r="G2" t="s">
        <v>260</v>
      </c>
    </row>
    <row r="3" spans="1:11" ht="30" customHeight="1">
      <c r="A3" s="45">
        <v>1</v>
      </c>
      <c r="B3" s="88" t="s">
        <v>0</v>
      </c>
      <c r="C3" s="90"/>
      <c r="D3" s="90"/>
      <c r="E3" s="90"/>
      <c r="F3" s="90"/>
      <c r="G3" s="91"/>
    </row>
    <row r="4" spans="1:11" ht="52.5" customHeight="1">
      <c r="A4" s="42"/>
      <c r="B4" s="43" t="s">
        <v>1</v>
      </c>
      <c r="C4" s="44" t="s">
        <v>2</v>
      </c>
      <c r="D4" s="44" t="s">
        <v>3</v>
      </c>
      <c r="E4" s="44" t="s">
        <v>4</v>
      </c>
      <c r="F4" s="44" t="s">
        <v>5</v>
      </c>
      <c r="G4" s="46"/>
    </row>
    <row r="5" spans="1:11">
      <c r="A5" s="42"/>
      <c r="B5" s="11" t="s">
        <v>6</v>
      </c>
      <c r="C5" s="11"/>
      <c r="D5" s="11"/>
      <c r="E5" s="11">
        <v>1</v>
      </c>
      <c r="F5" s="11"/>
      <c r="G5" s="46"/>
    </row>
    <row r="6" spans="1:11" ht="14.25" customHeight="1">
      <c r="A6" s="42"/>
      <c r="B6" s="11" t="s">
        <v>7</v>
      </c>
      <c r="C6" s="11"/>
      <c r="D6" s="11"/>
      <c r="E6" s="11">
        <v>1</v>
      </c>
      <c r="F6" s="11"/>
      <c r="G6" s="46"/>
    </row>
    <row r="7" spans="1:11" ht="15" customHeight="1">
      <c r="A7" s="42"/>
      <c r="B7" s="11" t="s">
        <v>8</v>
      </c>
      <c r="C7" s="11"/>
      <c r="D7" s="11"/>
      <c r="E7" s="11">
        <v>1</v>
      </c>
      <c r="F7" s="11"/>
      <c r="G7" s="46"/>
    </row>
    <row r="8" spans="1:11" ht="15" customHeight="1">
      <c r="A8" s="42"/>
      <c r="B8" s="11" t="s">
        <v>9</v>
      </c>
      <c r="C8" s="11"/>
      <c r="D8" s="11"/>
      <c r="E8" s="11">
        <v>1</v>
      </c>
      <c r="F8" s="11"/>
      <c r="G8" s="46"/>
    </row>
    <row r="9" spans="1:11" ht="15" thickBot="1">
      <c r="A9" s="41"/>
      <c r="B9" s="37" t="s">
        <v>10</v>
      </c>
      <c r="C9" s="37">
        <v>1</v>
      </c>
      <c r="D9" s="37"/>
      <c r="E9" s="37"/>
      <c r="F9" s="37"/>
      <c r="G9" s="47"/>
    </row>
    <row r="10" spans="1:11" ht="30" customHeight="1">
      <c r="A10" s="40">
        <v>2</v>
      </c>
      <c r="B10" s="131" t="s">
        <v>11</v>
      </c>
      <c r="C10" s="132"/>
      <c r="D10" s="132"/>
      <c r="E10" s="132"/>
      <c r="F10" s="132"/>
      <c r="G10" s="133"/>
      <c r="H10" s="63" t="s">
        <v>263</v>
      </c>
      <c r="I10" s="71">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1.6</v>
      </c>
      <c r="J10" s="62" t="s">
        <v>121</v>
      </c>
      <c r="K10" s="61">
        <v>3</v>
      </c>
    </row>
    <row r="11" spans="1:11" ht="30" customHeight="1">
      <c r="A11" s="42"/>
      <c r="B11" s="34"/>
      <c r="C11" s="34" t="s">
        <v>12</v>
      </c>
      <c r="D11" s="34" t="s">
        <v>13</v>
      </c>
      <c r="E11" s="34" t="s">
        <v>14</v>
      </c>
      <c r="F11" s="34" t="s">
        <v>15</v>
      </c>
      <c r="G11" s="35" t="s">
        <v>16</v>
      </c>
    </row>
    <row r="12" spans="1:11" ht="15" customHeight="1">
      <c r="A12" s="42"/>
      <c r="B12" s="11" t="s">
        <v>17</v>
      </c>
      <c r="C12" s="9">
        <v>1</v>
      </c>
      <c r="D12" s="11">
        <v>1</v>
      </c>
      <c r="E12" s="9">
        <v>1</v>
      </c>
      <c r="F12" s="9">
        <v>1</v>
      </c>
      <c r="G12" s="36"/>
    </row>
    <row r="13" spans="1:11" ht="15" customHeight="1">
      <c r="A13" s="42"/>
      <c r="B13" s="11" t="s">
        <v>18</v>
      </c>
      <c r="C13" s="9">
        <v>1</v>
      </c>
      <c r="D13" s="11">
        <v>1</v>
      </c>
      <c r="E13" s="9">
        <v>1</v>
      </c>
      <c r="F13" s="9">
        <v>1</v>
      </c>
      <c r="G13" s="36"/>
    </row>
    <row r="14" spans="1:11" ht="27" customHeight="1">
      <c r="A14" s="42"/>
      <c r="B14" s="11" t="s">
        <v>19</v>
      </c>
      <c r="C14" s="9"/>
      <c r="D14" s="11"/>
      <c r="E14" s="9"/>
      <c r="F14" s="9"/>
      <c r="G14" s="36"/>
    </row>
    <row r="15" spans="1:11" ht="15" customHeight="1">
      <c r="A15" s="42"/>
      <c r="B15" s="11" t="s">
        <v>20</v>
      </c>
      <c r="C15" s="9"/>
      <c r="D15" s="11"/>
      <c r="E15" s="9"/>
      <c r="F15" s="9"/>
      <c r="G15" s="36"/>
    </row>
    <row r="16" spans="1:11" ht="15" customHeight="1">
      <c r="A16" s="42"/>
      <c r="B16" s="11" t="s">
        <v>21</v>
      </c>
      <c r="C16" s="9"/>
      <c r="D16" s="11"/>
      <c r="E16" s="9"/>
      <c r="F16" s="9"/>
      <c r="G16" s="36"/>
    </row>
    <row r="17" spans="1:11" ht="27" customHeight="1">
      <c r="A17" s="42"/>
      <c r="B17" s="11" t="s">
        <v>22</v>
      </c>
      <c r="C17" s="9"/>
      <c r="D17" s="11"/>
      <c r="E17" s="9"/>
      <c r="F17" s="9"/>
      <c r="G17" s="36"/>
    </row>
    <row r="18" spans="1:11" ht="15" customHeight="1" thickBot="1">
      <c r="A18" s="41"/>
      <c r="B18" s="37" t="s">
        <v>23</v>
      </c>
      <c r="C18" s="38"/>
      <c r="D18" s="37"/>
      <c r="E18" s="38"/>
      <c r="F18" s="38"/>
      <c r="G18" s="39"/>
      <c r="H18" s="63" t="s">
        <v>119</v>
      </c>
      <c r="I18" s="61">
        <f>SUM(C12:G18)*'Point distribution and weighing'!I17</f>
        <v>1.1428571428571428</v>
      </c>
      <c r="J18" s="62" t="s">
        <v>122</v>
      </c>
      <c r="K18" s="61">
        <v>5</v>
      </c>
    </row>
    <row r="19" spans="1:11" ht="27" customHeight="1">
      <c r="A19" s="48">
        <v>3</v>
      </c>
      <c r="B19" s="126" t="s">
        <v>24</v>
      </c>
      <c r="C19" s="127"/>
      <c r="D19" s="127"/>
      <c r="E19" s="127"/>
      <c r="F19" s="127"/>
      <c r="G19" s="128"/>
    </row>
    <row r="20" spans="1:11">
      <c r="A20" s="42"/>
      <c r="B20" s="1" t="s">
        <v>25</v>
      </c>
      <c r="C20" s="2"/>
      <c r="D20" s="2">
        <f>IF(C20=1, E20,)</f>
        <v>0</v>
      </c>
      <c r="E20" s="24">
        <f>'Point distribution and weighing'!E20</f>
        <v>0</v>
      </c>
      <c r="F20" s="24">
        <f>'Point distribution and weighing'!F20</f>
        <v>0</v>
      </c>
      <c r="G20" s="24">
        <f>'Point distribution and weighing'!G20</f>
        <v>4</v>
      </c>
    </row>
    <row r="21" spans="1:11">
      <c r="A21" s="42"/>
      <c r="B21" s="1" t="s">
        <v>26</v>
      </c>
      <c r="C21" s="2">
        <v>1</v>
      </c>
      <c r="D21" s="2">
        <f t="shared" ref="D21:D24" si="0">IF(C21=1, E21,)</f>
        <v>1</v>
      </c>
      <c r="E21" s="24">
        <f>'Point distribution and weighing'!E21</f>
        <v>1</v>
      </c>
      <c r="F21" s="24">
        <f>'Point distribution and weighing'!F21</f>
        <v>0</v>
      </c>
      <c r="G21" s="24">
        <f>'Point distribution and weighing'!G21</f>
        <v>0</v>
      </c>
    </row>
    <row r="22" spans="1:11">
      <c r="A22" s="42"/>
      <c r="B22" s="1" t="s">
        <v>27</v>
      </c>
      <c r="C22" s="2"/>
      <c r="D22" s="2">
        <f t="shared" si="0"/>
        <v>0</v>
      </c>
      <c r="E22" s="24">
        <f>'Point distribution and weighing'!E22</f>
        <v>2</v>
      </c>
      <c r="F22" s="24">
        <f>'Point distribution and weighing'!F22</f>
        <v>0</v>
      </c>
      <c r="G22" s="24">
        <f>'Point distribution and weighing'!G22</f>
        <v>0</v>
      </c>
    </row>
    <row r="23" spans="1:11">
      <c r="A23" s="42"/>
      <c r="B23" s="1" t="s">
        <v>28</v>
      </c>
      <c r="C23" s="2"/>
      <c r="D23" s="2">
        <f t="shared" si="0"/>
        <v>0</v>
      </c>
      <c r="E23" s="24">
        <f>'Point distribution and weighing'!E23</f>
        <v>4</v>
      </c>
      <c r="F23" s="24">
        <f>'Point distribution and weighing'!F23</f>
        <v>0</v>
      </c>
      <c r="G23" s="24">
        <f>'Point distribution and weighing'!G23</f>
        <v>0</v>
      </c>
    </row>
    <row r="24" spans="1:11">
      <c r="A24" s="42"/>
      <c r="B24" s="1" t="s">
        <v>29</v>
      </c>
      <c r="C24" s="2"/>
      <c r="D24" s="2">
        <f t="shared" si="0"/>
        <v>0</v>
      </c>
      <c r="E24" s="24">
        <f>'Point distribution and weighing'!E24</f>
        <v>2</v>
      </c>
      <c r="F24" s="24">
        <f>'Point distribution and weighing'!F24</f>
        <v>0</v>
      </c>
      <c r="G24" s="24">
        <f>'Point distribution and weighing'!G24</f>
        <v>0</v>
      </c>
    </row>
    <row r="25" spans="1:11" ht="15" customHeight="1" thickBot="1">
      <c r="A25" s="41"/>
      <c r="B25" s="50" t="s">
        <v>60</v>
      </c>
      <c r="C25" s="51"/>
      <c r="D25" s="86"/>
      <c r="E25" s="86"/>
      <c r="F25" s="86"/>
      <c r="G25" s="87"/>
    </row>
    <row r="26" spans="1:11" ht="27" customHeight="1">
      <c r="A26" s="48">
        <v>4</v>
      </c>
      <c r="B26" s="88" t="s">
        <v>30</v>
      </c>
      <c r="C26" s="89"/>
      <c r="D26" s="89"/>
      <c r="E26" s="89"/>
      <c r="F26" s="89"/>
      <c r="G26" s="134"/>
    </row>
    <row r="27" spans="1:11">
      <c r="B27" s="1" t="s">
        <v>25</v>
      </c>
      <c r="C27" s="2"/>
      <c r="D27" s="2">
        <f t="shared" ref="D27:D31" si="1">IF(C27=1, E27,)</f>
        <v>0</v>
      </c>
      <c r="E27" s="24">
        <f>'Point distribution and weighing'!E27</f>
        <v>0</v>
      </c>
      <c r="F27" s="24">
        <f>'Point distribution and weighing'!F27</f>
        <v>0</v>
      </c>
      <c r="G27" s="24">
        <f>'Point distribution and weighing'!G27</f>
        <v>4</v>
      </c>
    </row>
    <row r="28" spans="1:11">
      <c r="B28" s="1" t="s">
        <v>26</v>
      </c>
      <c r="C28" s="2">
        <v>1</v>
      </c>
      <c r="D28" s="2">
        <f t="shared" si="1"/>
        <v>1</v>
      </c>
      <c r="E28" s="24">
        <f>'Point distribution and weighing'!E28</f>
        <v>1</v>
      </c>
      <c r="F28" s="24">
        <f>'Point distribution and weighing'!F28</f>
        <v>0</v>
      </c>
      <c r="G28" s="24">
        <f>'Point distribution and weighing'!G28</f>
        <v>0</v>
      </c>
    </row>
    <row r="29" spans="1:11">
      <c r="B29" s="1" t="s">
        <v>27</v>
      </c>
      <c r="C29" s="2"/>
      <c r="D29" s="2">
        <f t="shared" si="1"/>
        <v>0</v>
      </c>
      <c r="E29" s="24">
        <f>'Point distribution and weighing'!E29</f>
        <v>2</v>
      </c>
      <c r="F29" s="24">
        <f>'Point distribution and weighing'!F29</f>
        <v>0</v>
      </c>
      <c r="G29" s="24">
        <f>'Point distribution and weighing'!G29</f>
        <v>0</v>
      </c>
    </row>
    <row r="30" spans="1:11">
      <c r="B30" s="1" t="s">
        <v>28</v>
      </c>
      <c r="C30" s="2"/>
      <c r="D30" s="2">
        <f t="shared" si="1"/>
        <v>0</v>
      </c>
      <c r="E30" s="24">
        <f>'Point distribution and weighing'!E30</f>
        <v>4</v>
      </c>
      <c r="F30" s="24">
        <f>'Point distribution and weighing'!F30</f>
        <v>0</v>
      </c>
      <c r="G30" s="24">
        <f>'Point distribution and weighing'!G30</f>
        <v>0</v>
      </c>
    </row>
    <row r="31" spans="1:11">
      <c r="B31" s="4" t="s">
        <v>29</v>
      </c>
      <c r="C31" s="5"/>
      <c r="D31" s="2">
        <f t="shared" si="1"/>
        <v>0</v>
      </c>
      <c r="E31" s="24">
        <f>'Point distribution and weighing'!E31</f>
        <v>0</v>
      </c>
      <c r="F31" s="24">
        <f>'Point distribution and weighing'!F31</f>
        <v>0</v>
      </c>
      <c r="G31" s="24">
        <f>'Point distribution and weighing'!G31</f>
        <v>0</v>
      </c>
    </row>
    <row r="32" spans="1:11" ht="15" customHeight="1" thickBot="1">
      <c r="B32" s="6" t="s">
        <v>59</v>
      </c>
      <c r="C32" s="52"/>
      <c r="D32" s="100"/>
      <c r="E32" s="101"/>
      <c r="F32" s="101"/>
      <c r="G32" s="102"/>
    </row>
    <row r="33" spans="1:7">
      <c r="A33" s="40">
        <v>5</v>
      </c>
      <c r="B33" s="108" t="s">
        <v>31</v>
      </c>
      <c r="C33" s="108"/>
      <c r="D33" s="108"/>
      <c r="E33" s="108"/>
      <c r="F33" s="108"/>
      <c r="G33" s="109"/>
    </row>
    <row r="34" spans="1:7" ht="40" customHeight="1">
      <c r="A34" s="42"/>
      <c r="B34" s="20" t="s">
        <v>32</v>
      </c>
      <c r="C34" s="17"/>
      <c r="D34" s="2">
        <f t="shared" ref="D34:D36" si="2">IF(C34=1, E34,)</f>
        <v>0</v>
      </c>
      <c r="E34" s="24">
        <f>'Point distribution and weighing'!E34</f>
        <v>3</v>
      </c>
      <c r="F34" s="24">
        <f>'Point distribution and weighing'!F34</f>
        <v>0</v>
      </c>
      <c r="G34" s="24">
        <f>'Point distribution and weighing'!G34</f>
        <v>3</v>
      </c>
    </row>
    <row r="35" spans="1:7" ht="27" customHeight="1">
      <c r="A35" s="42"/>
      <c r="B35" s="3" t="s">
        <v>33</v>
      </c>
      <c r="C35" s="2"/>
      <c r="D35" s="2">
        <f t="shared" si="2"/>
        <v>0</v>
      </c>
      <c r="E35" s="24">
        <f>'Point distribution and weighing'!E35</f>
        <v>1</v>
      </c>
      <c r="F35" s="24">
        <f>'Point distribution and weighing'!F35</f>
        <v>0</v>
      </c>
      <c r="G35" s="24">
        <f>'Point distribution and weighing'!G35</f>
        <v>0</v>
      </c>
    </row>
    <row r="36" spans="1:7" ht="15" customHeight="1">
      <c r="A36" s="42"/>
      <c r="B36" s="6" t="s">
        <v>34</v>
      </c>
      <c r="C36" s="5"/>
      <c r="D36" s="2">
        <f t="shared" si="2"/>
        <v>0</v>
      </c>
      <c r="E36" s="24">
        <f>'Point distribution and weighing'!E36</f>
        <v>0</v>
      </c>
      <c r="F36" s="24">
        <f>'Point distribution and weighing'!F36</f>
        <v>0</v>
      </c>
      <c r="G36" s="24">
        <f>'Point distribution and weighing'!G36</f>
        <v>0</v>
      </c>
    </row>
    <row r="37" spans="1:7" ht="15" customHeight="1" thickBot="1">
      <c r="A37" s="41" t="s">
        <v>128</v>
      </c>
      <c r="B37" s="50" t="s">
        <v>40</v>
      </c>
      <c r="C37" s="51"/>
      <c r="D37" s="105"/>
      <c r="E37" s="106"/>
      <c r="F37" s="106"/>
      <c r="G37" s="107"/>
    </row>
    <row r="38" spans="1:7">
      <c r="A38" s="40">
        <v>6</v>
      </c>
      <c r="B38" s="108" t="s">
        <v>35</v>
      </c>
      <c r="C38" s="108"/>
      <c r="D38" s="108"/>
      <c r="E38" s="108"/>
      <c r="F38" s="108"/>
      <c r="G38" s="109"/>
    </row>
    <row r="39" spans="1:7" ht="40" customHeight="1">
      <c r="A39" s="42"/>
      <c r="B39" s="20" t="s">
        <v>36</v>
      </c>
      <c r="C39" s="17"/>
      <c r="D39" s="2">
        <f t="shared" ref="D39:D41" si="3">IF(C39=1, E39,)</f>
        <v>0</v>
      </c>
      <c r="E39" s="24">
        <f>'Point distribution and weighing'!E39</f>
        <v>3</v>
      </c>
      <c r="F39" s="24">
        <f>'Point distribution and weighing'!F39</f>
        <v>0</v>
      </c>
      <c r="G39" s="24">
        <f>'Point distribution and weighing'!G39</f>
        <v>3</v>
      </c>
    </row>
    <row r="40" spans="1:7" ht="27" customHeight="1">
      <c r="A40" s="42"/>
      <c r="B40" s="3" t="s">
        <v>37</v>
      </c>
      <c r="C40" s="2"/>
      <c r="D40" s="2">
        <f t="shared" si="3"/>
        <v>0</v>
      </c>
      <c r="E40" s="24">
        <f>'Point distribution and weighing'!E40</f>
        <v>1</v>
      </c>
      <c r="F40" s="24">
        <f>'Point distribution and weighing'!F40</f>
        <v>0</v>
      </c>
      <c r="G40" s="24">
        <f>'Point distribution and weighing'!G40</f>
        <v>0</v>
      </c>
    </row>
    <row r="41" spans="1:7" ht="15" customHeight="1">
      <c r="A41" s="42"/>
      <c r="B41" s="6" t="s">
        <v>38</v>
      </c>
      <c r="C41" s="5"/>
      <c r="D41" s="2">
        <f t="shared" si="3"/>
        <v>0</v>
      </c>
      <c r="E41" s="24">
        <f>'Point distribution and weighing'!E41</f>
        <v>0</v>
      </c>
      <c r="F41" s="24">
        <f>'Point distribution and weighing'!F41</f>
        <v>0</v>
      </c>
      <c r="G41" s="24">
        <f>'Point distribution and weighing'!G41</f>
        <v>0</v>
      </c>
    </row>
    <row r="42" spans="1:7" ht="15" customHeight="1" thickBot="1">
      <c r="A42" s="41" t="s">
        <v>128</v>
      </c>
      <c r="B42" s="50" t="s">
        <v>39</v>
      </c>
      <c r="C42" s="51"/>
      <c r="D42" s="86"/>
      <c r="E42" s="86"/>
      <c r="F42" s="86"/>
      <c r="G42" s="87"/>
    </row>
    <row r="43" spans="1:7" ht="27" customHeight="1">
      <c r="A43" s="40">
        <v>7</v>
      </c>
      <c r="B43" s="126" t="s">
        <v>41</v>
      </c>
      <c r="C43" s="127"/>
      <c r="D43" s="127"/>
      <c r="E43" s="127"/>
      <c r="F43" s="127"/>
      <c r="G43" s="128"/>
    </row>
    <row r="44" spans="1:7" ht="27" customHeight="1">
      <c r="A44" s="42"/>
      <c r="B44" s="19" t="s">
        <v>42</v>
      </c>
      <c r="C44" s="17"/>
      <c r="D44" s="2">
        <f t="shared" ref="D44:D46" si="4">IF(C44=1, E44,)</f>
        <v>0</v>
      </c>
      <c r="E44" s="24">
        <f>'Point distribution and weighing'!E44</f>
        <v>3</v>
      </c>
      <c r="F44" s="24">
        <f>'Point distribution and weighing'!F44</f>
        <v>0</v>
      </c>
      <c r="G44" s="24">
        <f>'Point distribution and weighing'!G44</f>
        <v>3</v>
      </c>
    </row>
    <row r="45" spans="1:7" ht="27" customHeight="1">
      <c r="A45" s="42"/>
      <c r="B45" s="7" t="s">
        <v>43</v>
      </c>
      <c r="C45" s="2"/>
      <c r="D45" s="2">
        <f t="shared" si="4"/>
        <v>0</v>
      </c>
      <c r="E45" s="24">
        <f>'Point distribution and weighing'!E45</f>
        <v>1</v>
      </c>
      <c r="F45" s="24">
        <f>'Point distribution and weighing'!F45</f>
        <v>0</v>
      </c>
      <c r="G45" s="24">
        <f>'Point distribution and weighing'!G45</f>
        <v>0</v>
      </c>
    </row>
    <row r="46" spans="1:7" ht="15" customHeight="1">
      <c r="A46" s="42"/>
      <c r="B46" s="8" t="s">
        <v>44</v>
      </c>
      <c r="C46" s="5"/>
      <c r="D46" s="2">
        <f t="shared" si="4"/>
        <v>0</v>
      </c>
      <c r="E46" s="24">
        <f>'Point distribution and weighing'!E46</f>
        <v>0</v>
      </c>
      <c r="F46" s="24">
        <f>'Point distribution and weighing'!F46</f>
        <v>0</v>
      </c>
      <c r="G46" s="24">
        <f>'Point distribution and weighing'!G46</f>
        <v>0</v>
      </c>
    </row>
    <row r="47" spans="1:7" ht="15" customHeight="1" thickBot="1">
      <c r="A47" s="41" t="s">
        <v>128</v>
      </c>
      <c r="B47" s="50" t="s">
        <v>45</v>
      </c>
      <c r="C47" s="51"/>
      <c r="D47" s="86"/>
      <c r="E47" s="86"/>
      <c r="F47" s="86"/>
      <c r="G47" s="87"/>
    </row>
    <row r="48" spans="1:7" ht="27.75" customHeight="1">
      <c r="A48" s="40">
        <v>8</v>
      </c>
      <c r="B48" s="127" t="s">
        <v>46</v>
      </c>
      <c r="C48" s="127"/>
      <c r="D48" s="127"/>
      <c r="E48" s="127"/>
      <c r="F48" s="127"/>
      <c r="G48" s="128"/>
    </row>
    <row r="49" spans="1:7" ht="15" customHeight="1">
      <c r="A49" s="42"/>
      <c r="B49" s="19" t="s">
        <v>47</v>
      </c>
      <c r="C49" s="17"/>
      <c r="D49" s="2">
        <f t="shared" ref="D49:D51" si="5">IF(C49=1, E49,)</f>
        <v>0</v>
      </c>
      <c r="E49" s="24">
        <f>'Point distribution and weighing'!E49</f>
        <v>3</v>
      </c>
      <c r="F49" s="24">
        <f>'Point distribution and weighing'!F49</f>
        <v>0</v>
      </c>
      <c r="G49" s="24">
        <f>'Point distribution and weighing'!G49</f>
        <v>3</v>
      </c>
    </row>
    <row r="50" spans="1:7" ht="15" customHeight="1">
      <c r="A50" s="42"/>
      <c r="B50" s="7" t="s">
        <v>48</v>
      </c>
      <c r="C50" s="2"/>
      <c r="D50" s="2">
        <f t="shared" si="5"/>
        <v>0</v>
      </c>
      <c r="E50" s="24">
        <f>'Point distribution and weighing'!E50</f>
        <v>1</v>
      </c>
      <c r="F50" s="24">
        <f>'Point distribution and weighing'!F50</f>
        <v>0</v>
      </c>
      <c r="G50" s="24">
        <f>'Point distribution and weighing'!G50</f>
        <v>0</v>
      </c>
    </row>
    <row r="51" spans="1:7" ht="15" customHeight="1">
      <c r="A51" s="42"/>
      <c r="B51" s="8" t="s">
        <v>49</v>
      </c>
      <c r="C51" s="5"/>
      <c r="D51" s="2">
        <f t="shared" si="5"/>
        <v>0</v>
      </c>
      <c r="E51" s="24">
        <f>'Point distribution and weighing'!E51</f>
        <v>0</v>
      </c>
      <c r="F51" s="24">
        <f>'Point distribution and weighing'!F51</f>
        <v>0</v>
      </c>
      <c r="G51" s="24">
        <f>'Point distribution and weighing'!G51</f>
        <v>0</v>
      </c>
    </row>
    <row r="52" spans="1:7" ht="15" customHeight="1" thickBot="1">
      <c r="A52" s="41" t="s">
        <v>128</v>
      </c>
      <c r="B52" s="50" t="s">
        <v>45</v>
      </c>
      <c r="C52" s="51"/>
      <c r="D52" s="105"/>
      <c r="E52" s="106"/>
      <c r="F52" s="106"/>
      <c r="G52" s="107"/>
    </row>
    <row r="53" spans="1:7" ht="27" customHeight="1">
      <c r="A53" s="40">
        <v>9</v>
      </c>
      <c r="B53" s="126" t="s">
        <v>50</v>
      </c>
      <c r="C53" s="127"/>
      <c r="D53" s="127"/>
      <c r="E53" s="127"/>
      <c r="F53" s="127"/>
      <c r="G53" s="128"/>
    </row>
    <row r="54" spans="1:7" ht="15" customHeight="1">
      <c r="A54" s="42"/>
      <c r="B54" s="19" t="s">
        <v>51</v>
      </c>
      <c r="C54" s="17"/>
      <c r="D54" s="2">
        <f t="shared" ref="D54:D56" si="6">IF(C54=1, E54,)</f>
        <v>0</v>
      </c>
      <c r="E54" s="24">
        <f>'Point distribution and weighing'!E54</f>
        <v>3</v>
      </c>
      <c r="F54" s="24">
        <f>'Point distribution and weighing'!F54</f>
        <v>0</v>
      </c>
      <c r="G54" s="24">
        <f>'Point distribution and weighing'!G54</f>
        <v>3</v>
      </c>
    </row>
    <row r="55" spans="1:7" ht="15" customHeight="1">
      <c r="A55" s="42"/>
      <c r="B55" s="7" t="s">
        <v>52</v>
      </c>
      <c r="C55" s="2"/>
      <c r="D55" s="2">
        <f t="shared" si="6"/>
        <v>0</v>
      </c>
      <c r="E55" s="24">
        <f>'Point distribution and weighing'!E55</f>
        <v>1</v>
      </c>
      <c r="F55" s="24">
        <f>'Point distribution and weighing'!F55</f>
        <v>0</v>
      </c>
      <c r="G55" s="24">
        <f>'Point distribution and weighing'!G55</f>
        <v>0</v>
      </c>
    </row>
    <row r="56" spans="1:7" ht="15" customHeight="1">
      <c r="A56" s="42"/>
      <c r="B56" s="8" t="s">
        <v>53</v>
      </c>
      <c r="C56" s="5"/>
      <c r="D56" s="2">
        <f t="shared" si="6"/>
        <v>0</v>
      </c>
      <c r="E56" s="24">
        <f>'Point distribution and weighing'!E56</f>
        <v>0</v>
      </c>
      <c r="F56" s="24">
        <f>'Point distribution and weighing'!F56</f>
        <v>0</v>
      </c>
      <c r="G56" s="24">
        <f>'Point distribution and weighing'!G56</f>
        <v>0</v>
      </c>
    </row>
    <row r="57" spans="1:7" ht="15" customHeight="1" thickBot="1">
      <c r="A57" s="41" t="s">
        <v>128</v>
      </c>
      <c r="B57" s="50" t="s">
        <v>54</v>
      </c>
      <c r="C57" s="51"/>
      <c r="D57" s="105"/>
      <c r="E57" s="106"/>
      <c r="F57" s="106"/>
      <c r="G57" s="107"/>
    </row>
    <row r="58" spans="1:7" ht="27" customHeight="1">
      <c r="A58" s="40">
        <v>10</v>
      </c>
      <c r="B58" s="129" t="s">
        <v>55</v>
      </c>
      <c r="C58" s="129"/>
      <c r="D58" s="129"/>
      <c r="E58" s="129"/>
      <c r="F58" s="129"/>
      <c r="G58" s="130"/>
    </row>
    <row r="59" spans="1:7">
      <c r="A59" s="42"/>
      <c r="B59" s="18" t="s">
        <v>57</v>
      </c>
      <c r="C59" s="18"/>
      <c r="D59" s="2">
        <f t="shared" ref="D59:D60" si="7">IF(C59=1, E59,)</f>
        <v>0</v>
      </c>
      <c r="E59" s="24">
        <f>'Point distribution and weighing'!E59</f>
        <v>3</v>
      </c>
      <c r="F59" s="24">
        <f>'Point distribution and weighing'!F59</f>
        <v>0</v>
      </c>
      <c r="G59" s="24">
        <f>'Point distribution and weighing'!G59</f>
        <v>3</v>
      </c>
    </row>
    <row r="60" spans="1:7">
      <c r="A60" s="42"/>
      <c r="B60" s="10" t="s">
        <v>58</v>
      </c>
      <c r="C60" s="2"/>
      <c r="D60" s="2">
        <f t="shared" si="7"/>
        <v>0</v>
      </c>
      <c r="E60" s="24">
        <f>'Point distribution and weighing'!E60</f>
        <v>0</v>
      </c>
      <c r="F60" s="24">
        <f>'Point distribution and weighing'!F60</f>
        <v>0</v>
      </c>
      <c r="G60" s="24">
        <f>'Point distribution and weighing'!G60</f>
        <v>0</v>
      </c>
    </row>
    <row r="61" spans="1:7" ht="27" customHeight="1" thickBot="1">
      <c r="A61" s="41" t="s">
        <v>128</v>
      </c>
      <c r="B61" s="37" t="s">
        <v>56</v>
      </c>
      <c r="C61" s="86"/>
      <c r="D61" s="86"/>
      <c r="E61" s="86"/>
      <c r="F61" s="86"/>
      <c r="G61" s="87"/>
    </row>
    <row r="62" spans="1:7" ht="15" thickBot="1">
      <c r="A62" s="40">
        <v>11</v>
      </c>
      <c r="B62" s="113" t="s">
        <v>61</v>
      </c>
      <c r="C62" s="113"/>
      <c r="D62" s="114"/>
      <c r="E62" s="114"/>
      <c r="F62" s="114"/>
      <c r="G62" s="115"/>
    </row>
    <row r="63" spans="1:7">
      <c r="B63" s="16" t="s">
        <v>25</v>
      </c>
      <c r="C63" s="17"/>
      <c r="D63" s="2">
        <f t="shared" ref="D63:D66" si="8">IF(C63=1, E63,)</f>
        <v>0</v>
      </c>
      <c r="E63" s="24">
        <f>'Point distribution and weighing'!E63</f>
        <v>0</v>
      </c>
      <c r="F63" s="24">
        <f>'Point distribution and weighing'!F63</f>
        <v>0</v>
      </c>
      <c r="G63" s="24">
        <f>'Point distribution and weighing'!G63</f>
        <v>0</v>
      </c>
    </row>
    <row r="64" spans="1:7">
      <c r="B64" s="12" t="s">
        <v>26</v>
      </c>
      <c r="C64" s="2"/>
      <c r="D64" s="2">
        <f t="shared" si="8"/>
        <v>0</v>
      </c>
      <c r="E64" s="24">
        <f>'Point distribution and weighing'!E64</f>
        <v>1</v>
      </c>
      <c r="F64" s="24">
        <f>'Point distribution and weighing'!F64</f>
        <v>0</v>
      </c>
      <c r="G64" s="24">
        <f>'Point distribution and weighing'!G64</f>
        <v>0</v>
      </c>
    </row>
    <row r="65" spans="1:7">
      <c r="B65" s="12" t="s">
        <v>27</v>
      </c>
      <c r="C65" s="2"/>
      <c r="D65" s="2">
        <f t="shared" si="8"/>
        <v>0</v>
      </c>
      <c r="E65" s="24">
        <f>'Point distribution and weighing'!E65</f>
        <v>2</v>
      </c>
      <c r="F65" s="24">
        <f>'Point distribution and weighing'!F65</f>
        <v>0</v>
      </c>
      <c r="G65" s="24">
        <f>'Point distribution and weighing'!G65</f>
        <v>0</v>
      </c>
    </row>
    <row r="66" spans="1:7">
      <c r="B66" s="13" t="s">
        <v>62</v>
      </c>
      <c r="C66" s="5"/>
      <c r="D66" s="2">
        <f t="shared" si="8"/>
        <v>0</v>
      </c>
      <c r="E66" s="24">
        <f>'Point distribution and weighing'!E66</f>
        <v>3</v>
      </c>
      <c r="F66" s="24">
        <f>'Point distribution and weighing'!F66</f>
        <v>0</v>
      </c>
      <c r="G66" s="24">
        <f>'Point distribution and weighing'!G66</f>
        <v>3</v>
      </c>
    </row>
    <row r="67" spans="1:7" ht="15" customHeight="1" thickBot="1">
      <c r="A67" t="s">
        <v>128</v>
      </c>
      <c r="B67" s="3" t="s">
        <v>54</v>
      </c>
      <c r="C67" s="25"/>
      <c r="D67" s="116"/>
      <c r="E67" s="117"/>
      <c r="F67" s="117"/>
      <c r="G67" s="118"/>
    </row>
    <row r="68" spans="1:7">
      <c r="A68" s="40">
        <v>12</v>
      </c>
      <c r="B68" s="119" t="s">
        <v>68</v>
      </c>
      <c r="C68" s="108"/>
      <c r="D68" s="108"/>
      <c r="E68" s="108"/>
      <c r="F68" s="108"/>
      <c r="G68" s="109"/>
    </row>
    <row r="69" spans="1:7">
      <c r="A69" s="42"/>
      <c r="B69" s="22" t="s">
        <v>63</v>
      </c>
      <c r="C69" s="17"/>
      <c r="D69" s="17" t="s">
        <v>261</v>
      </c>
      <c r="E69" s="70"/>
      <c r="F69" s="17"/>
      <c r="G69" s="53"/>
    </row>
    <row r="70" spans="1:7">
      <c r="A70" s="42"/>
      <c r="B70" s="14" t="s">
        <v>64</v>
      </c>
      <c r="C70" s="2"/>
      <c r="D70" s="2">
        <f t="shared" ref="D70:D74" si="9">IF(C70=1, E70,)</f>
        <v>0</v>
      </c>
      <c r="E70" s="24">
        <f>'Point distribution and weighing'!E70</f>
        <v>0</v>
      </c>
      <c r="F70" s="24">
        <f>'Point distribution and weighing'!F70</f>
        <v>0</v>
      </c>
      <c r="G70" s="24">
        <f>'Point distribution and weighing'!G70</f>
        <v>0</v>
      </c>
    </row>
    <row r="71" spans="1:7" ht="15" customHeight="1">
      <c r="A71" s="42"/>
      <c r="B71" s="11" t="s">
        <v>65</v>
      </c>
      <c r="C71" s="2"/>
      <c r="D71" s="2">
        <f t="shared" si="9"/>
        <v>0</v>
      </c>
      <c r="E71" s="24">
        <f>'Point distribution and weighing'!E71</f>
        <v>0</v>
      </c>
      <c r="F71" s="24">
        <f>'Point distribution and weighing'!F71</f>
        <v>0</v>
      </c>
      <c r="G71" s="24">
        <f>'Point distribution and weighing'!G71</f>
        <v>0</v>
      </c>
    </row>
    <row r="72" spans="1:7" ht="15" customHeight="1">
      <c r="A72" s="42"/>
      <c r="B72" s="11" t="s">
        <v>66</v>
      </c>
      <c r="C72" s="2"/>
      <c r="D72" s="2">
        <f t="shared" si="9"/>
        <v>0</v>
      </c>
      <c r="E72" s="24">
        <f>'Point distribution and weighing'!E72</f>
        <v>4</v>
      </c>
      <c r="F72" s="24">
        <f>'Point distribution and weighing'!F72</f>
        <v>0</v>
      </c>
      <c r="G72" s="24">
        <f>'Point distribution and weighing'!G72</f>
        <v>4</v>
      </c>
    </row>
    <row r="73" spans="1:7" ht="15" customHeight="1">
      <c r="A73" s="42"/>
      <c r="B73" s="11" t="s">
        <v>67</v>
      </c>
      <c r="C73" s="2"/>
      <c r="D73" s="2">
        <f t="shared" si="9"/>
        <v>0</v>
      </c>
      <c r="E73" s="24">
        <f>'Point distribution and weighing'!E73</f>
        <v>2</v>
      </c>
      <c r="F73" s="24">
        <f>'Point distribution and weighing'!F73</f>
        <v>0</v>
      </c>
      <c r="G73" s="24">
        <f>'Point distribution and weighing'!G73</f>
        <v>0</v>
      </c>
    </row>
    <row r="74" spans="1:7" ht="15" customHeight="1">
      <c r="A74" s="42"/>
      <c r="B74" s="15" t="s">
        <v>69</v>
      </c>
      <c r="C74" s="5"/>
      <c r="D74" s="2">
        <f t="shared" si="9"/>
        <v>0</v>
      </c>
      <c r="E74" s="24">
        <f>'Point distribution and weighing'!E74</f>
        <v>1</v>
      </c>
      <c r="F74" s="24">
        <f>'Point distribution and weighing'!F74</f>
        <v>0</v>
      </c>
      <c r="G74" s="24">
        <f>'Point distribution and weighing'!G74</f>
        <v>0</v>
      </c>
    </row>
    <row r="75" spans="1:7" ht="15" customHeight="1" thickBot="1">
      <c r="A75" s="41" t="s">
        <v>128</v>
      </c>
      <c r="B75" s="37" t="s">
        <v>54</v>
      </c>
      <c r="C75" s="51"/>
      <c r="D75" s="105"/>
      <c r="E75" s="106"/>
      <c r="F75" s="106"/>
      <c r="G75" s="107"/>
    </row>
    <row r="76" spans="1:7" ht="30" customHeight="1">
      <c r="A76" s="40">
        <v>13</v>
      </c>
      <c r="B76" s="124" t="s">
        <v>70</v>
      </c>
      <c r="C76" s="124"/>
      <c r="D76" s="124"/>
      <c r="E76" s="124"/>
      <c r="F76" s="124"/>
      <c r="G76" s="125"/>
    </row>
    <row r="77" spans="1:7" ht="15" customHeight="1">
      <c r="A77" s="42"/>
      <c r="B77" s="11" t="s">
        <v>71</v>
      </c>
      <c r="C77" s="2"/>
      <c r="D77" s="2">
        <f t="shared" ref="D77:D80" si="10">IF(C77=1, E77,)</f>
        <v>0</v>
      </c>
      <c r="E77" s="24">
        <f>'Point distribution and weighing'!E77</f>
        <v>3</v>
      </c>
      <c r="F77" s="24">
        <f>'Point distribution and weighing'!F77</f>
        <v>0</v>
      </c>
      <c r="G77" s="24">
        <f>'Point distribution and weighing'!G77</f>
        <v>3</v>
      </c>
    </row>
    <row r="78" spans="1:7" ht="30" customHeight="1">
      <c r="A78" s="42"/>
      <c r="B78" s="11" t="s">
        <v>72</v>
      </c>
      <c r="C78" s="2"/>
      <c r="D78" s="2">
        <f t="shared" si="10"/>
        <v>0</v>
      </c>
      <c r="E78" s="24">
        <f>'Point distribution and weighing'!E78</f>
        <v>2</v>
      </c>
      <c r="F78" s="24">
        <f>'Point distribution and weighing'!F78</f>
        <v>0</v>
      </c>
      <c r="G78" s="24">
        <f>'Point distribution and weighing'!G78</f>
        <v>0</v>
      </c>
    </row>
    <row r="79" spans="1:7" ht="15" customHeight="1">
      <c r="A79" s="42"/>
      <c r="B79" s="11" t="s">
        <v>73</v>
      </c>
      <c r="C79" s="2"/>
      <c r="D79" s="2">
        <f t="shared" si="10"/>
        <v>0</v>
      </c>
      <c r="E79" s="24">
        <f>'Point distribution and weighing'!E79</f>
        <v>1</v>
      </c>
      <c r="F79" s="24">
        <f>'Point distribution and weighing'!F79</f>
        <v>0</v>
      </c>
      <c r="G79" s="24">
        <f>'Point distribution and weighing'!G79</f>
        <v>0</v>
      </c>
    </row>
    <row r="80" spans="1:7" ht="15" customHeight="1">
      <c r="A80" s="42"/>
      <c r="B80" s="15" t="s">
        <v>74</v>
      </c>
      <c r="C80" s="5"/>
      <c r="D80" s="2">
        <f t="shared" si="10"/>
        <v>0</v>
      </c>
      <c r="E80" s="24">
        <f>'Point distribution and weighing'!E80</f>
        <v>0</v>
      </c>
      <c r="F80" s="24">
        <f>'Point distribution and weighing'!F80</f>
        <v>0</v>
      </c>
      <c r="G80" s="24">
        <f>'Point distribution and weighing'!G80</f>
        <v>0</v>
      </c>
    </row>
    <row r="81" spans="1:7" ht="15" customHeight="1" thickBot="1">
      <c r="A81" s="41" t="s">
        <v>128</v>
      </c>
      <c r="B81" s="37" t="s">
        <v>54</v>
      </c>
      <c r="C81" s="51"/>
      <c r="D81" s="105"/>
      <c r="E81" s="106"/>
      <c r="F81" s="106"/>
      <c r="G81" s="107"/>
    </row>
    <row r="82" spans="1:7">
      <c r="A82" s="40">
        <v>14</v>
      </c>
      <c r="B82" s="122" t="s">
        <v>75</v>
      </c>
      <c r="C82" s="122"/>
      <c r="D82" s="122"/>
      <c r="E82" s="122"/>
      <c r="F82" s="122"/>
      <c r="G82" s="123"/>
    </row>
    <row r="83" spans="1:7" ht="15" customHeight="1">
      <c r="A83" s="42"/>
      <c r="B83" s="3" t="s">
        <v>76</v>
      </c>
      <c r="C83" s="2"/>
      <c r="D83" s="2">
        <f t="shared" ref="D83:D86" si="11">IF(C83=1, E83,)</f>
        <v>0</v>
      </c>
      <c r="E83" s="24">
        <f>'Point distribution and weighing'!E83</f>
        <v>3</v>
      </c>
      <c r="F83" s="24">
        <f>'Point distribution and weighing'!F83</f>
        <v>0</v>
      </c>
      <c r="G83" s="24">
        <f>'Point distribution and weighing'!G83</f>
        <v>3</v>
      </c>
    </row>
    <row r="84" spans="1:7" ht="27" customHeight="1">
      <c r="A84" s="42"/>
      <c r="B84" s="3" t="s">
        <v>77</v>
      </c>
      <c r="C84" s="2"/>
      <c r="D84" s="2">
        <f t="shared" si="11"/>
        <v>0</v>
      </c>
      <c r="E84" s="24">
        <f>'Point distribution and weighing'!E84</f>
        <v>2</v>
      </c>
      <c r="F84" s="24">
        <f>'Point distribution and weighing'!F84</f>
        <v>0</v>
      </c>
      <c r="G84" s="24">
        <f>'Point distribution and weighing'!G84</f>
        <v>0</v>
      </c>
    </row>
    <row r="85" spans="1:7" ht="15" customHeight="1">
      <c r="A85" s="42"/>
      <c r="B85" s="3" t="s">
        <v>78</v>
      </c>
      <c r="C85" s="2"/>
      <c r="D85" s="2">
        <f t="shared" si="11"/>
        <v>0</v>
      </c>
      <c r="E85" s="24">
        <f>'Point distribution and weighing'!E85</f>
        <v>1</v>
      </c>
      <c r="F85" s="24">
        <f>'Point distribution and weighing'!F85</f>
        <v>0</v>
      </c>
      <c r="G85" s="24">
        <f>'Point distribution and weighing'!G85</f>
        <v>0</v>
      </c>
    </row>
    <row r="86" spans="1:7" ht="15" customHeight="1">
      <c r="A86" s="42"/>
      <c r="B86" s="6" t="s">
        <v>79</v>
      </c>
      <c r="C86" s="5"/>
      <c r="D86" s="2">
        <f t="shared" si="11"/>
        <v>0</v>
      </c>
      <c r="E86" s="24">
        <f>'Point distribution and weighing'!E86</f>
        <v>0</v>
      </c>
      <c r="F86" s="24">
        <f>'Point distribution and weighing'!F86</f>
        <v>0</v>
      </c>
      <c r="G86" s="24">
        <f>'Point distribution and weighing'!G86</f>
        <v>0</v>
      </c>
    </row>
    <row r="87" spans="1:7" ht="15" customHeight="1" thickBot="1">
      <c r="A87" s="41" t="s">
        <v>128</v>
      </c>
      <c r="B87" s="50" t="s">
        <v>80</v>
      </c>
      <c r="C87" s="51"/>
      <c r="D87" s="105"/>
      <c r="E87" s="106"/>
      <c r="F87" s="106"/>
      <c r="G87" s="107"/>
    </row>
    <row r="88" spans="1:7">
      <c r="A88" s="40">
        <v>15</v>
      </c>
      <c r="B88" s="119" t="s">
        <v>81</v>
      </c>
      <c r="C88" s="108"/>
      <c r="D88" s="108"/>
      <c r="E88" s="108"/>
      <c r="F88" s="108"/>
      <c r="G88" s="109"/>
    </row>
    <row r="89" spans="1:7" ht="27" customHeight="1">
      <c r="A89" s="42"/>
      <c r="B89" s="23" t="s">
        <v>82</v>
      </c>
      <c r="C89" s="17"/>
      <c r="D89" s="2">
        <f t="shared" ref="D89:D92" si="12">IF(C89=1, E89,)</f>
        <v>0</v>
      </c>
      <c r="E89" s="24">
        <f>'Point distribution and weighing'!E89</f>
        <v>3</v>
      </c>
      <c r="F89" s="24">
        <f>'Point distribution and weighing'!F89</f>
        <v>0</v>
      </c>
      <c r="G89" s="24">
        <f>'Point distribution and weighing'!G89</f>
        <v>3</v>
      </c>
    </row>
    <row r="90" spans="1:7" ht="27" customHeight="1">
      <c r="A90" s="42"/>
      <c r="B90" s="11" t="s">
        <v>83</v>
      </c>
      <c r="C90" s="2"/>
      <c r="D90" s="2">
        <f t="shared" si="12"/>
        <v>0</v>
      </c>
      <c r="E90" s="24">
        <f>'Point distribution and weighing'!E90</f>
        <v>2</v>
      </c>
      <c r="F90" s="24">
        <f>'Point distribution and weighing'!F90</f>
        <v>0</v>
      </c>
      <c r="G90" s="24">
        <f>'Point distribution and weighing'!G90</f>
        <v>0</v>
      </c>
    </row>
    <row r="91" spans="1:7" ht="27" customHeight="1">
      <c r="A91" s="42"/>
      <c r="B91" s="11" t="s">
        <v>84</v>
      </c>
      <c r="C91" s="2"/>
      <c r="D91" s="2">
        <f t="shared" si="12"/>
        <v>0</v>
      </c>
      <c r="E91" s="24">
        <f>'Point distribution and weighing'!E91</f>
        <v>1</v>
      </c>
      <c r="F91" s="24">
        <f>'Point distribution and weighing'!F91</f>
        <v>0</v>
      </c>
      <c r="G91" s="24">
        <f>'Point distribution and weighing'!G91</f>
        <v>0</v>
      </c>
    </row>
    <row r="92" spans="1:7" ht="27" customHeight="1">
      <c r="A92" s="42"/>
      <c r="B92" s="15" t="s">
        <v>85</v>
      </c>
      <c r="C92" s="5"/>
      <c r="D92" s="2">
        <f t="shared" si="12"/>
        <v>0</v>
      </c>
      <c r="E92" s="24">
        <f>'Point distribution and weighing'!E92</f>
        <v>0</v>
      </c>
      <c r="F92" s="24">
        <f>'Point distribution and weighing'!F92</f>
        <v>0</v>
      </c>
      <c r="G92" s="24">
        <f>'Point distribution and weighing'!G92</f>
        <v>0</v>
      </c>
    </row>
    <row r="93" spans="1:7" ht="15" customHeight="1" thickBot="1">
      <c r="A93" s="41" t="s">
        <v>128</v>
      </c>
      <c r="B93" s="37" t="s">
        <v>54</v>
      </c>
      <c r="C93" s="51"/>
      <c r="D93" s="86"/>
      <c r="E93" s="86"/>
      <c r="F93" s="86"/>
      <c r="G93" s="87"/>
    </row>
    <row r="95" spans="1:7" ht="28">
      <c r="C95" s="63" t="s">
        <v>123</v>
      </c>
      <c r="D95" s="61">
        <f>SUM(D20:D24, D27:D31,D34:D36,D39:D41,D44:D46,D49:D51,D54:D56,D59:D60,D63:D66,D69:D74,D77:D80,D83:D86,D89:D92)</f>
        <v>2</v>
      </c>
      <c r="E95" s="62" t="s">
        <v>124</v>
      </c>
      <c r="F95" s="61">
        <f>SUM(G20:G24, G27:G31,G34:G36,G39:G41,G44:G46,G49:G51,G54:G56,G59:G60,G63:G66,G69:G75,G77:G80,G83:G86,G89:G92)</f>
        <v>42</v>
      </c>
    </row>
    <row r="96" spans="1:7">
      <c r="C96" s="63" t="s">
        <v>264</v>
      </c>
      <c r="D96" s="61">
        <f>SUM(I10,I18)</f>
        <v>2.7428571428571429</v>
      </c>
      <c r="E96" s="62" t="s">
        <v>265</v>
      </c>
      <c r="F96" s="61">
        <f>SUM(K10,K18)</f>
        <v>8</v>
      </c>
      <c r="G96" s="26"/>
    </row>
    <row r="97" spans="3:7" ht="28">
      <c r="C97" s="63" t="s">
        <v>120</v>
      </c>
      <c r="D97" s="61">
        <f>SUM(D95:D96)</f>
        <v>4.7428571428571429</v>
      </c>
      <c r="E97" s="62" t="s">
        <v>125</v>
      </c>
      <c r="F97" s="61">
        <f>SUM(F95:F96)</f>
        <v>50</v>
      </c>
      <c r="G97" s="26"/>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topLeftCell="C1" workbookViewId="0">
      <pane ySplit="2" topLeftCell="A87" activePane="bottomLeft" state="frozen"/>
      <selection activeCell="B96" sqref="B96"/>
      <selection pane="bottomLeft" activeCell="D97" sqref="D97"/>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127</v>
      </c>
      <c r="C2" t="s">
        <v>86</v>
      </c>
      <c r="D2" t="s">
        <v>87</v>
      </c>
      <c r="E2" t="s">
        <v>88</v>
      </c>
      <c r="F2" t="s">
        <v>132</v>
      </c>
      <c r="G2" t="s">
        <v>260</v>
      </c>
    </row>
    <row r="3" spans="1:11" ht="30" customHeight="1">
      <c r="A3" s="45">
        <v>1</v>
      </c>
      <c r="B3" s="88" t="s">
        <v>0</v>
      </c>
      <c r="C3" s="90"/>
      <c r="D3" s="90"/>
      <c r="E3" s="90"/>
      <c r="F3" s="90"/>
      <c r="G3" s="91"/>
    </row>
    <row r="4" spans="1:11" ht="52.5" customHeight="1">
      <c r="A4" s="42"/>
      <c r="B4" s="43" t="s">
        <v>1</v>
      </c>
      <c r="C4" s="44" t="s">
        <v>2</v>
      </c>
      <c r="D4" s="44" t="s">
        <v>3</v>
      </c>
      <c r="E4" s="44" t="s">
        <v>4</v>
      </c>
      <c r="F4" s="44" t="s">
        <v>5</v>
      </c>
      <c r="G4" s="46"/>
    </row>
    <row r="5" spans="1:11">
      <c r="A5" s="42"/>
      <c r="B5" s="11" t="s">
        <v>6</v>
      </c>
      <c r="C5" s="11"/>
      <c r="D5" s="11"/>
      <c r="E5" s="11">
        <v>1</v>
      </c>
      <c r="F5" s="11"/>
      <c r="G5" s="46"/>
    </row>
    <row r="6" spans="1:11" ht="14.25" customHeight="1">
      <c r="A6" s="42"/>
      <c r="B6" s="11" t="s">
        <v>7</v>
      </c>
      <c r="C6" s="11"/>
      <c r="D6" s="11">
        <v>1</v>
      </c>
      <c r="E6" s="11"/>
      <c r="F6" s="11"/>
      <c r="G6" s="46"/>
    </row>
    <row r="7" spans="1:11" ht="15" customHeight="1">
      <c r="A7" s="42"/>
      <c r="B7" s="11" t="s">
        <v>8</v>
      </c>
      <c r="C7" s="11"/>
      <c r="D7" s="11"/>
      <c r="E7" s="11"/>
      <c r="F7" s="11">
        <v>1</v>
      </c>
      <c r="G7" s="46"/>
    </row>
    <row r="8" spans="1:11" ht="15" customHeight="1">
      <c r="A8" s="42"/>
      <c r="B8" s="11" t="s">
        <v>9</v>
      </c>
      <c r="C8" s="11"/>
      <c r="D8" s="11"/>
      <c r="E8" s="11"/>
      <c r="F8" s="11"/>
      <c r="G8" s="46"/>
    </row>
    <row r="9" spans="1:11" ht="15" thickBot="1">
      <c r="A9" s="41"/>
      <c r="B9" s="37" t="s">
        <v>10</v>
      </c>
      <c r="C9" s="37"/>
      <c r="D9" s="37"/>
      <c r="E9" s="37"/>
      <c r="F9" s="37"/>
      <c r="G9" s="47"/>
    </row>
    <row r="10" spans="1:11" ht="30" customHeight="1">
      <c r="A10" s="40">
        <v>2</v>
      </c>
      <c r="B10" s="131" t="s">
        <v>11</v>
      </c>
      <c r="C10" s="132"/>
      <c r="D10" s="132"/>
      <c r="E10" s="132"/>
      <c r="F10" s="132"/>
      <c r="G10" s="133"/>
      <c r="H10" s="63" t="s">
        <v>263</v>
      </c>
      <c r="I10" s="71">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1.2000000000000002</v>
      </c>
      <c r="J10" s="62" t="s">
        <v>121</v>
      </c>
      <c r="K10" s="61">
        <v>3</v>
      </c>
    </row>
    <row r="11" spans="1:11" ht="30" customHeight="1">
      <c r="A11" s="42"/>
      <c r="B11" s="34"/>
      <c r="C11" s="34" t="s">
        <v>12</v>
      </c>
      <c r="D11" s="34" t="s">
        <v>13</v>
      </c>
      <c r="E11" s="34" t="s">
        <v>14</v>
      </c>
      <c r="F11" s="34" t="s">
        <v>15</v>
      </c>
      <c r="G11" s="35" t="s">
        <v>16</v>
      </c>
    </row>
    <row r="12" spans="1:11" ht="15" customHeight="1">
      <c r="A12" s="42"/>
      <c r="B12" s="11" t="s">
        <v>17</v>
      </c>
      <c r="C12" s="9">
        <v>1</v>
      </c>
      <c r="D12" s="11"/>
      <c r="E12" s="9"/>
      <c r="F12" s="9"/>
      <c r="G12" s="36"/>
    </row>
    <row r="13" spans="1:11" ht="15" customHeight="1">
      <c r="A13" s="42"/>
      <c r="B13" s="11" t="s">
        <v>18</v>
      </c>
      <c r="C13" s="9">
        <v>1</v>
      </c>
      <c r="D13" s="11"/>
      <c r="E13" s="9"/>
      <c r="F13" s="9"/>
      <c r="G13" s="36"/>
    </row>
    <row r="14" spans="1:11" ht="27" customHeight="1">
      <c r="A14" s="42"/>
      <c r="B14" s="11" t="s">
        <v>19</v>
      </c>
      <c r="C14" s="9">
        <v>1</v>
      </c>
      <c r="D14" s="11"/>
      <c r="E14" s="9"/>
      <c r="F14" s="9"/>
      <c r="G14" s="36"/>
    </row>
    <row r="15" spans="1:11" ht="15" customHeight="1">
      <c r="A15" s="42"/>
      <c r="B15" s="11" t="s">
        <v>20</v>
      </c>
      <c r="C15" s="9">
        <v>0</v>
      </c>
      <c r="D15" s="11"/>
      <c r="E15" s="9"/>
      <c r="F15" s="9"/>
      <c r="G15" s="36"/>
    </row>
    <row r="16" spans="1:11" ht="15" customHeight="1">
      <c r="A16" s="42"/>
      <c r="B16" s="11" t="s">
        <v>21</v>
      </c>
      <c r="C16" s="9">
        <v>1</v>
      </c>
      <c r="D16" s="11"/>
      <c r="E16" s="9"/>
      <c r="F16" s="9"/>
      <c r="G16" s="36"/>
    </row>
    <row r="17" spans="1:11" ht="27" customHeight="1">
      <c r="A17" s="42"/>
      <c r="B17" s="11" t="s">
        <v>22</v>
      </c>
      <c r="C17" s="9">
        <v>0</v>
      </c>
      <c r="D17" s="11"/>
      <c r="E17" s="9"/>
      <c r="F17" s="9"/>
      <c r="G17" s="36"/>
    </row>
    <row r="18" spans="1:11" ht="15" customHeight="1" thickBot="1">
      <c r="A18" s="41"/>
      <c r="B18" s="37" t="s">
        <v>23</v>
      </c>
      <c r="C18" s="38">
        <v>1</v>
      </c>
      <c r="D18" s="37"/>
      <c r="E18" s="38"/>
      <c r="F18" s="38"/>
      <c r="G18" s="39"/>
      <c r="H18" s="63" t="s">
        <v>119</v>
      </c>
      <c r="I18" s="61">
        <f>SUM(C12:G18)*'Point distribution and weighing'!I17</f>
        <v>0.71428571428571419</v>
      </c>
      <c r="J18" s="62" t="s">
        <v>122</v>
      </c>
      <c r="K18" s="61">
        <v>5</v>
      </c>
    </row>
    <row r="19" spans="1:11" ht="27" customHeight="1">
      <c r="A19" s="48">
        <v>3</v>
      </c>
      <c r="B19" s="126" t="s">
        <v>24</v>
      </c>
      <c r="C19" s="127"/>
      <c r="D19" s="127"/>
      <c r="E19" s="127"/>
      <c r="F19" s="127"/>
      <c r="G19" s="128"/>
    </row>
    <row r="20" spans="1:11">
      <c r="A20" s="42"/>
      <c r="B20" s="1" t="s">
        <v>25</v>
      </c>
      <c r="C20" s="2"/>
      <c r="D20" s="2">
        <f>IF(C20=1, E20,)</f>
        <v>0</v>
      </c>
      <c r="E20" s="24">
        <f>'Point distribution and weighing'!E20</f>
        <v>0</v>
      </c>
      <c r="F20" s="24">
        <f>'Point distribution and weighing'!F20</f>
        <v>0</v>
      </c>
      <c r="G20" s="24">
        <f>'Point distribution and weighing'!G20</f>
        <v>4</v>
      </c>
    </row>
    <row r="21" spans="1:11">
      <c r="A21" s="42"/>
      <c r="B21" s="1" t="s">
        <v>26</v>
      </c>
      <c r="C21" s="2"/>
      <c r="D21" s="2">
        <f t="shared" ref="D21:D24" si="0">IF(C21=1, E21,)</f>
        <v>0</v>
      </c>
      <c r="E21" s="24">
        <f>'Point distribution and weighing'!E21</f>
        <v>1</v>
      </c>
      <c r="F21" s="24">
        <f>'Point distribution and weighing'!F21</f>
        <v>0</v>
      </c>
      <c r="G21" s="24">
        <f>'Point distribution and weighing'!G21</f>
        <v>0</v>
      </c>
    </row>
    <row r="22" spans="1:11">
      <c r="A22" s="42"/>
      <c r="B22" s="1" t="s">
        <v>27</v>
      </c>
      <c r="C22" s="2">
        <v>1</v>
      </c>
      <c r="D22" s="2">
        <f t="shared" si="0"/>
        <v>2</v>
      </c>
      <c r="E22" s="24">
        <f>'Point distribution and weighing'!E22</f>
        <v>2</v>
      </c>
      <c r="F22" s="24">
        <f>'Point distribution and weighing'!F22</f>
        <v>0</v>
      </c>
      <c r="G22" s="24">
        <f>'Point distribution and weighing'!G22</f>
        <v>0</v>
      </c>
    </row>
    <row r="23" spans="1:11">
      <c r="A23" s="42"/>
      <c r="B23" s="1" t="s">
        <v>28</v>
      </c>
      <c r="C23" s="2"/>
      <c r="D23" s="2">
        <f t="shared" si="0"/>
        <v>0</v>
      </c>
      <c r="E23" s="24">
        <f>'Point distribution and weighing'!E23</f>
        <v>4</v>
      </c>
      <c r="F23" s="24">
        <f>'Point distribution and weighing'!F23</f>
        <v>0</v>
      </c>
      <c r="G23" s="24">
        <f>'Point distribution and weighing'!G23</f>
        <v>0</v>
      </c>
    </row>
    <row r="24" spans="1:11">
      <c r="A24" s="42"/>
      <c r="B24" s="1" t="s">
        <v>29</v>
      </c>
      <c r="C24" s="2"/>
      <c r="D24" s="2">
        <f t="shared" si="0"/>
        <v>0</v>
      </c>
      <c r="E24" s="24">
        <f>'Point distribution and weighing'!E24</f>
        <v>2</v>
      </c>
      <c r="F24" s="24">
        <f>'Point distribution and weighing'!F24</f>
        <v>0</v>
      </c>
      <c r="G24" s="24">
        <f>'Point distribution and weighing'!G24</f>
        <v>0</v>
      </c>
    </row>
    <row r="25" spans="1:11" ht="15" customHeight="1" thickBot="1">
      <c r="A25" s="41"/>
      <c r="B25" s="50" t="s">
        <v>60</v>
      </c>
      <c r="C25" s="51"/>
      <c r="D25" s="86"/>
      <c r="E25" s="86"/>
      <c r="F25" s="86"/>
      <c r="G25" s="87"/>
    </row>
    <row r="26" spans="1:11" ht="27" customHeight="1">
      <c r="A26" s="48">
        <v>4</v>
      </c>
      <c r="B26" s="88" t="s">
        <v>30</v>
      </c>
      <c r="C26" s="89"/>
      <c r="D26" s="89"/>
      <c r="E26" s="89"/>
      <c r="F26" s="89"/>
      <c r="G26" s="134"/>
    </row>
    <row r="27" spans="1:11">
      <c r="B27" s="1" t="s">
        <v>25</v>
      </c>
      <c r="C27" s="2"/>
      <c r="D27" s="2">
        <f t="shared" ref="D27:D31" si="1">IF(C27=1, E27,)</f>
        <v>0</v>
      </c>
      <c r="E27" s="24">
        <f>'Point distribution and weighing'!E27</f>
        <v>0</v>
      </c>
      <c r="F27" s="24">
        <f>'Point distribution and weighing'!F27</f>
        <v>0</v>
      </c>
      <c r="G27" s="24">
        <f>'Point distribution and weighing'!G27</f>
        <v>4</v>
      </c>
    </row>
    <row r="28" spans="1:11">
      <c r="B28" s="1" t="s">
        <v>26</v>
      </c>
      <c r="C28" s="2">
        <v>1</v>
      </c>
      <c r="D28" s="2">
        <f t="shared" si="1"/>
        <v>1</v>
      </c>
      <c r="E28" s="24">
        <f>'Point distribution and weighing'!E28</f>
        <v>1</v>
      </c>
      <c r="F28" s="24">
        <f>'Point distribution and weighing'!F28</f>
        <v>0</v>
      </c>
      <c r="G28" s="24">
        <f>'Point distribution and weighing'!G28</f>
        <v>0</v>
      </c>
    </row>
    <row r="29" spans="1:11">
      <c r="B29" s="1" t="s">
        <v>27</v>
      </c>
      <c r="C29" s="2"/>
      <c r="D29" s="2">
        <f t="shared" si="1"/>
        <v>0</v>
      </c>
      <c r="E29" s="24">
        <f>'Point distribution and weighing'!E29</f>
        <v>2</v>
      </c>
      <c r="F29" s="24">
        <f>'Point distribution and weighing'!F29</f>
        <v>0</v>
      </c>
      <c r="G29" s="24">
        <f>'Point distribution and weighing'!G29</f>
        <v>0</v>
      </c>
    </row>
    <row r="30" spans="1:11">
      <c r="B30" s="1" t="s">
        <v>28</v>
      </c>
      <c r="C30" s="2"/>
      <c r="D30" s="2">
        <f t="shared" si="1"/>
        <v>0</v>
      </c>
      <c r="E30" s="24">
        <f>'Point distribution and weighing'!E30</f>
        <v>4</v>
      </c>
      <c r="F30" s="24">
        <f>'Point distribution and weighing'!F30</f>
        <v>0</v>
      </c>
      <c r="G30" s="24">
        <f>'Point distribution and weighing'!G30</f>
        <v>0</v>
      </c>
    </row>
    <row r="31" spans="1:11">
      <c r="B31" s="4" t="s">
        <v>29</v>
      </c>
      <c r="C31" s="5"/>
      <c r="D31" s="2">
        <f t="shared" si="1"/>
        <v>0</v>
      </c>
      <c r="E31" s="24">
        <v>2</v>
      </c>
      <c r="F31" s="24">
        <f>'Point distribution and weighing'!F31</f>
        <v>0</v>
      </c>
      <c r="G31" s="24">
        <f>'Point distribution and weighing'!G31</f>
        <v>0</v>
      </c>
    </row>
    <row r="32" spans="1:11" ht="15" customHeight="1" thickBot="1">
      <c r="B32" s="6" t="s">
        <v>59</v>
      </c>
      <c r="C32" s="52"/>
      <c r="D32" s="100"/>
      <c r="E32" s="101"/>
      <c r="F32" s="101"/>
      <c r="G32" s="102"/>
    </row>
    <row r="33" spans="1:7">
      <c r="A33" s="40">
        <v>5</v>
      </c>
      <c r="B33" s="108" t="s">
        <v>31</v>
      </c>
      <c r="C33" s="108"/>
      <c r="D33" s="108"/>
      <c r="E33" s="108"/>
      <c r="F33" s="108"/>
      <c r="G33" s="109"/>
    </row>
    <row r="34" spans="1:7" ht="40" customHeight="1">
      <c r="A34" s="42"/>
      <c r="B34" s="20" t="s">
        <v>32</v>
      </c>
      <c r="C34" s="17"/>
      <c r="D34" s="2">
        <f t="shared" ref="D34:D36" si="2">IF(C34=1, E34,)</f>
        <v>0</v>
      </c>
      <c r="E34" s="24">
        <f>'Point distribution and weighing'!E34</f>
        <v>3</v>
      </c>
      <c r="F34" s="24">
        <f>'Point distribution and weighing'!F34</f>
        <v>0</v>
      </c>
      <c r="G34" s="24">
        <f>'Point distribution and weighing'!G34</f>
        <v>3</v>
      </c>
    </row>
    <row r="35" spans="1:7" ht="27" customHeight="1">
      <c r="A35" s="42"/>
      <c r="B35" s="3" t="s">
        <v>33</v>
      </c>
      <c r="C35" s="2">
        <v>1</v>
      </c>
      <c r="D35" s="2">
        <f t="shared" si="2"/>
        <v>1</v>
      </c>
      <c r="E35" s="24">
        <f>'Point distribution and weighing'!E35</f>
        <v>1</v>
      </c>
      <c r="F35" s="24">
        <f>'Point distribution and weighing'!F35</f>
        <v>0</v>
      </c>
      <c r="G35" s="24">
        <f>'Point distribution and weighing'!G35</f>
        <v>0</v>
      </c>
    </row>
    <row r="36" spans="1:7" ht="15" customHeight="1">
      <c r="A36" s="42"/>
      <c r="B36" s="6" t="s">
        <v>34</v>
      </c>
      <c r="C36" s="5"/>
      <c r="D36" s="2">
        <f t="shared" si="2"/>
        <v>0</v>
      </c>
      <c r="E36" s="24">
        <f>'Point distribution and weighing'!E36</f>
        <v>0</v>
      </c>
      <c r="F36" s="24">
        <f>'Point distribution and weighing'!F36</f>
        <v>0</v>
      </c>
      <c r="G36" s="24">
        <f>'Point distribution and weighing'!G36</f>
        <v>0</v>
      </c>
    </row>
    <row r="37" spans="1:7" ht="15" customHeight="1" thickBot="1">
      <c r="A37" s="41"/>
      <c r="B37" s="50" t="s">
        <v>40</v>
      </c>
      <c r="C37" s="51"/>
      <c r="D37" s="105"/>
      <c r="E37" s="106"/>
      <c r="F37" s="106"/>
      <c r="G37" s="107"/>
    </row>
    <row r="38" spans="1:7">
      <c r="A38" s="40">
        <v>6</v>
      </c>
      <c r="B38" s="108" t="s">
        <v>35</v>
      </c>
      <c r="C38" s="108"/>
      <c r="D38" s="108"/>
      <c r="E38" s="108"/>
      <c r="F38" s="108"/>
      <c r="G38" s="109"/>
    </row>
    <row r="39" spans="1:7" ht="40" customHeight="1">
      <c r="A39" s="42"/>
      <c r="B39" s="20" t="s">
        <v>36</v>
      </c>
      <c r="C39" s="17">
        <v>1</v>
      </c>
      <c r="D39" s="2">
        <f t="shared" ref="D39:D41" si="3">IF(C39=1, E39,)</f>
        <v>3</v>
      </c>
      <c r="E39" s="24">
        <f>'Point distribution and weighing'!E39</f>
        <v>3</v>
      </c>
      <c r="F39" s="24">
        <f>'Point distribution and weighing'!F39</f>
        <v>0</v>
      </c>
      <c r="G39" s="24">
        <f>'Point distribution and weighing'!G39</f>
        <v>3</v>
      </c>
    </row>
    <row r="40" spans="1:7" ht="27" customHeight="1">
      <c r="A40" s="42"/>
      <c r="B40" s="3" t="s">
        <v>37</v>
      </c>
      <c r="C40" s="2"/>
      <c r="D40" s="2">
        <f t="shared" si="3"/>
        <v>0</v>
      </c>
      <c r="E40" s="24">
        <f>'Point distribution and weighing'!E40</f>
        <v>1</v>
      </c>
      <c r="F40" s="24">
        <f>'Point distribution and weighing'!F40</f>
        <v>0</v>
      </c>
      <c r="G40" s="24">
        <f>'Point distribution and weighing'!G40</f>
        <v>0</v>
      </c>
    </row>
    <row r="41" spans="1:7" ht="15" customHeight="1">
      <c r="A41" s="42"/>
      <c r="B41" s="6" t="s">
        <v>38</v>
      </c>
      <c r="C41" s="5"/>
      <c r="D41" s="2">
        <f t="shared" si="3"/>
        <v>0</v>
      </c>
      <c r="E41" s="24">
        <f>'Point distribution and weighing'!E41</f>
        <v>0</v>
      </c>
      <c r="F41" s="24">
        <f>'Point distribution and weighing'!F41</f>
        <v>0</v>
      </c>
      <c r="G41" s="24">
        <f>'Point distribution and weighing'!G41</f>
        <v>0</v>
      </c>
    </row>
    <row r="42" spans="1:7" ht="15" customHeight="1" thickBot="1">
      <c r="A42" s="41"/>
      <c r="B42" s="50" t="s">
        <v>39</v>
      </c>
      <c r="C42" s="51"/>
      <c r="D42" s="86"/>
      <c r="E42" s="86"/>
      <c r="F42" s="86"/>
      <c r="G42" s="87"/>
    </row>
    <row r="43" spans="1:7" ht="27" customHeight="1">
      <c r="A43" s="40">
        <v>7</v>
      </c>
      <c r="B43" s="126" t="s">
        <v>41</v>
      </c>
      <c r="C43" s="127"/>
      <c r="D43" s="127"/>
      <c r="E43" s="127"/>
      <c r="F43" s="127"/>
      <c r="G43" s="128"/>
    </row>
    <row r="44" spans="1:7" ht="27" customHeight="1">
      <c r="A44" s="42"/>
      <c r="B44" s="19" t="s">
        <v>42</v>
      </c>
      <c r="C44" s="17"/>
      <c r="D44" s="2">
        <f t="shared" ref="D44:D46" si="4">IF(C44=1, E44,)</f>
        <v>0</v>
      </c>
      <c r="E44" s="24">
        <f>'Point distribution and weighing'!E44</f>
        <v>3</v>
      </c>
      <c r="F44" s="24">
        <f>'Point distribution and weighing'!F44</f>
        <v>0</v>
      </c>
      <c r="G44" s="24">
        <f>'Point distribution and weighing'!G44</f>
        <v>3</v>
      </c>
    </row>
    <row r="45" spans="1:7" ht="27" customHeight="1">
      <c r="A45" s="42"/>
      <c r="B45" s="7" t="s">
        <v>43</v>
      </c>
      <c r="C45" s="2"/>
      <c r="D45" s="2">
        <f t="shared" si="4"/>
        <v>0</v>
      </c>
      <c r="E45" s="24">
        <f>'Point distribution and weighing'!E45</f>
        <v>1</v>
      </c>
      <c r="F45" s="24">
        <f>'Point distribution and weighing'!F45</f>
        <v>0</v>
      </c>
      <c r="G45" s="24">
        <f>'Point distribution and weighing'!G45</f>
        <v>0</v>
      </c>
    </row>
    <row r="46" spans="1:7" ht="15" customHeight="1">
      <c r="A46" s="42"/>
      <c r="B46" s="8" t="s">
        <v>44</v>
      </c>
      <c r="C46" s="5">
        <v>1</v>
      </c>
      <c r="D46" s="2">
        <f t="shared" si="4"/>
        <v>0</v>
      </c>
      <c r="E46" s="24">
        <f>'Point distribution and weighing'!E46</f>
        <v>0</v>
      </c>
      <c r="F46" s="24">
        <f>'Point distribution and weighing'!F46</f>
        <v>0</v>
      </c>
      <c r="G46" s="24">
        <f>'Point distribution and weighing'!G46</f>
        <v>0</v>
      </c>
    </row>
    <row r="47" spans="1:7" ht="15" customHeight="1" thickBot="1">
      <c r="A47" s="41"/>
      <c r="B47" s="50" t="s">
        <v>45</v>
      </c>
      <c r="C47" s="51"/>
      <c r="D47" s="86"/>
      <c r="E47" s="86"/>
      <c r="F47" s="86"/>
      <c r="G47" s="87"/>
    </row>
    <row r="48" spans="1:7" ht="27.75" customHeight="1">
      <c r="A48" s="40">
        <v>8</v>
      </c>
      <c r="B48" s="127" t="s">
        <v>46</v>
      </c>
      <c r="C48" s="127"/>
      <c r="D48" s="127"/>
      <c r="E48" s="127"/>
      <c r="F48" s="127"/>
      <c r="G48" s="128"/>
    </row>
    <row r="49" spans="1:7" ht="15" customHeight="1">
      <c r="A49" s="42"/>
      <c r="B49" s="19" t="s">
        <v>47</v>
      </c>
      <c r="C49" s="17"/>
      <c r="D49" s="2">
        <f t="shared" ref="D49:D51" si="5">IF(C49=1, E49,)</f>
        <v>0</v>
      </c>
      <c r="E49" s="24">
        <f>'Point distribution and weighing'!E49</f>
        <v>3</v>
      </c>
      <c r="F49" s="24">
        <f>'Point distribution and weighing'!F49</f>
        <v>0</v>
      </c>
      <c r="G49" s="24">
        <f>'Point distribution and weighing'!G49</f>
        <v>3</v>
      </c>
    </row>
    <row r="50" spans="1:7" ht="15" customHeight="1">
      <c r="A50" s="42"/>
      <c r="B50" s="7" t="s">
        <v>48</v>
      </c>
      <c r="C50" s="2"/>
      <c r="D50" s="2">
        <f t="shared" si="5"/>
        <v>0</v>
      </c>
      <c r="E50" s="24">
        <f>'Point distribution and weighing'!E50</f>
        <v>1</v>
      </c>
      <c r="F50" s="24">
        <f>'Point distribution and weighing'!F50</f>
        <v>0</v>
      </c>
      <c r="G50" s="24">
        <f>'Point distribution and weighing'!G50</f>
        <v>0</v>
      </c>
    </row>
    <row r="51" spans="1:7" ht="15" customHeight="1">
      <c r="A51" s="42"/>
      <c r="B51" s="8" t="s">
        <v>49</v>
      </c>
      <c r="C51" s="5">
        <v>1</v>
      </c>
      <c r="D51" s="2">
        <f t="shared" si="5"/>
        <v>0</v>
      </c>
      <c r="E51" s="24">
        <f>'Point distribution and weighing'!E51</f>
        <v>0</v>
      </c>
      <c r="F51" s="24">
        <f>'Point distribution and weighing'!F51</f>
        <v>0</v>
      </c>
      <c r="G51" s="24">
        <f>'Point distribution and weighing'!G51</f>
        <v>0</v>
      </c>
    </row>
    <row r="52" spans="1:7" ht="15" customHeight="1" thickBot="1">
      <c r="A52" s="41"/>
      <c r="B52" s="50" t="s">
        <v>45</v>
      </c>
      <c r="C52" s="51"/>
      <c r="D52" s="105"/>
      <c r="E52" s="106"/>
      <c r="F52" s="106"/>
      <c r="G52" s="107"/>
    </row>
    <row r="53" spans="1:7" ht="27" customHeight="1">
      <c r="A53" s="40">
        <v>9</v>
      </c>
      <c r="B53" s="126" t="s">
        <v>50</v>
      </c>
      <c r="C53" s="127"/>
      <c r="D53" s="127"/>
      <c r="E53" s="127"/>
      <c r="F53" s="127"/>
      <c r="G53" s="128"/>
    </row>
    <row r="54" spans="1:7" ht="15" customHeight="1">
      <c r="A54" s="42"/>
      <c r="B54" s="19" t="s">
        <v>51</v>
      </c>
      <c r="C54" s="17"/>
      <c r="D54" s="2">
        <f t="shared" ref="D54:D56" si="6">IF(C54=1, E54,)</f>
        <v>0</v>
      </c>
      <c r="E54" s="24">
        <f>'Point distribution and weighing'!E54</f>
        <v>3</v>
      </c>
      <c r="F54" s="24">
        <f>'Point distribution and weighing'!F54</f>
        <v>0</v>
      </c>
      <c r="G54" s="24">
        <f>'Point distribution and weighing'!G54</f>
        <v>3</v>
      </c>
    </row>
    <row r="55" spans="1:7" ht="15" customHeight="1">
      <c r="A55" s="42"/>
      <c r="B55" s="7" t="s">
        <v>52</v>
      </c>
      <c r="C55" s="2">
        <v>1</v>
      </c>
      <c r="D55" s="2">
        <f t="shared" si="6"/>
        <v>1</v>
      </c>
      <c r="E55" s="24">
        <f>'Point distribution and weighing'!E55</f>
        <v>1</v>
      </c>
      <c r="F55" s="24">
        <f>'Point distribution and weighing'!F55</f>
        <v>0</v>
      </c>
      <c r="G55" s="24">
        <f>'Point distribution and weighing'!G55</f>
        <v>0</v>
      </c>
    </row>
    <row r="56" spans="1:7" ht="15" customHeight="1">
      <c r="A56" s="42"/>
      <c r="B56" s="8" t="s">
        <v>53</v>
      </c>
      <c r="C56" s="5"/>
      <c r="D56" s="2">
        <f t="shared" si="6"/>
        <v>0</v>
      </c>
      <c r="E56" s="24">
        <f>'Point distribution and weighing'!E56</f>
        <v>0</v>
      </c>
      <c r="F56" s="24">
        <f>'Point distribution and weighing'!F56</f>
        <v>0</v>
      </c>
      <c r="G56" s="24">
        <f>'Point distribution and weighing'!G56</f>
        <v>0</v>
      </c>
    </row>
    <row r="57" spans="1:7" ht="15" customHeight="1" thickBot="1">
      <c r="A57" s="41"/>
      <c r="B57" s="50" t="s">
        <v>54</v>
      </c>
      <c r="C57" s="51"/>
      <c r="D57" s="105"/>
      <c r="E57" s="106"/>
      <c r="F57" s="106"/>
      <c r="G57" s="107"/>
    </row>
    <row r="58" spans="1:7" ht="27" customHeight="1">
      <c r="A58" s="40">
        <v>10</v>
      </c>
      <c r="B58" s="129" t="s">
        <v>55</v>
      </c>
      <c r="C58" s="129"/>
      <c r="D58" s="129"/>
      <c r="E58" s="129"/>
      <c r="F58" s="129"/>
      <c r="G58" s="130"/>
    </row>
    <row r="59" spans="1:7">
      <c r="A59" s="42"/>
      <c r="B59" s="18" t="s">
        <v>57</v>
      </c>
      <c r="C59" s="18"/>
      <c r="D59" s="2">
        <f t="shared" ref="D59:D60" si="7">IF(C59=1, E59,)</f>
        <v>0</v>
      </c>
      <c r="E59" s="24">
        <f>'Point distribution and weighing'!E59</f>
        <v>3</v>
      </c>
      <c r="F59" s="24">
        <f>'Point distribution and weighing'!F59</f>
        <v>0</v>
      </c>
      <c r="G59" s="24">
        <f>'Point distribution and weighing'!G59</f>
        <v>3</v>
      </c>
    </row>
    <row r="60" spans="1:7">
      <c r="A60" s="42"/>
      <c r="B60" s="10" t="s">
        <v>58</v>
      </c>
      <c r="C60" s="2">
        <v>1</v>
      </c>
      <c r="D60" s="2">
        <f t="shared" si="7"/>
        <v>0</v>
      </c>
      <c r="E60" s="24">
        <f>'Point distribution and weighing'!E60</f>
        <v>0</v>
      </c>
      <c r="F60" s="24">
        <f>'Point distribution and weighing'!F60</f>
        <v>0</v>
      </c>
      <c r="G60" s="24">
        <f>'Point distribution and weighing'!G60</f>
        <v>0</v>
      </c>
    </row>
    <row r="61" spans="1:7" ht="27" customHeight="1" thickBot="1">
      <c r="A61" s="41"/>
      <c r="B61" s="37" t="s">
        <v>56</v>
      </c>
      <c r="C61" s="86"/>
      <c r="D61" s="86"/>
      <c r="E61" s="86"/>
      <c r="F61" s="86"/>
      <c r="G61" s="87"/>
    </row>
    <row r="62" spans="1:7" ht="15" thickBot="1">
      <c r="A62" s="40">
        <v>11</v>
      </c>
      <c r="B62" s="113" t="s">
        <v>61</v>
      </c>
      <c r="C62" s="113"/>
      <c r="D62" s="114"/>
      <c r="E62" s="114"/>
      <c r="F62" s="114"/>
      <c r="G62" s="115"/>
    </row>
    <row r="63" spans="1:7">
      <c r="B63" s="16" t="s">
        <v>25</v>
      </c>
      <c r="C63" s="17"/>
      <c r="D63" s="2">
        <f t="shared" ref="D63:D66" si="8">IF(C63=1, E63,)</f>
        <v>0</v>
      </c>
      <c r="E63" s="24">
        <f>'Point distribution and weighing'!E63</f>
        <v>0</v>
      </c>
      <c r="F63" s="24">
        <f>'Point distribution and weighing'!F63</f>
        <v>0</v>
      </c>
      <c r="G63" s="24">
        <f>'Point distribution and weighing'!G63</f>
        <v>0</v>
      </c>
    </row>
    <row r="64" spans="1:7">
      <c r="B64" s="12" t="s">
        <v>26</v>
      </c>
      <c r="C64" s="2"/>
      <c r="D64" s="2">
        <f t="shared" si="8"/>
        <v>0</v>
      </c>
      <c r="E64" s="24">
        <f>'Point distribution and weighing'!E64</f>
        <v>1</v>
      </c>
      <c r="F64" s="24">
        <f>'Point distribution and weighing'!F64</f>
        <v>0</v>
      </c>
      <c r="G64" s="24">
        <f>'Point distribution and weighing'!G64</f>
        <v>0</v>
      </c>
    </row>
    <row r="65" spans="1:7">
      <c r="B65" s="12" t="s">
        <v>27</v>
      </c>
      <c r="C65" s="2"/>
      <c r="D65" s="2">
        <f t="shared" si="8"/>
        <v>0</v>
      </c>
      <c r="E65" s="24">
        <f>'Point distribution and weighing'!E65</f>
        <v>2</v>
      </c>
      <c r="F65" s="24">
        <f>'Point distribution and weighing'!F65</f>
        <v>0</v>
      </c>
      <c r="G65" s="24">
        <f>'Point distribution and weighing'!G65</f>
        <v>0</v>
      </c>
    </row>
    <row r="66" spans="1:7">
      <c r="B66" s="13" t="s">
        <v>62</v>
      </c>
      <c r="C66" s="5"/>
      <c r="D66" s="2">
        <f t="shared" si="8"/>
        <v>0</v>
      </c>
      <c r="E66" s="24">
        <f>'Point distribution and weighing'!E66</f>
        <v>3</v>
      </c>
      <c r="F66" s="24">
        <f>'Point distribution and weighing'!F66</f>
        <v>0</v>
      </c>
      <c r="G66" s="24">
        <f>'Point distribution and weighing'!G66</f>
        <v>3</v>
      </c>
    </row>
    <row r="67" spans="1:7" ht="15" customHeight="1" thickBot="1">
      <c r="B67" s="3" t="s">
        <v>54</v>
      </c>
      <c r="C67" s="25"/>
      <c r="D67" s="116"/>
      <c r="E67" s="117"/>
      <c r="F67" s="117"/>
      <c r="G67" s="118"/>
    </row>
    <row r="68" spans="1:7">
      <c r="A68" s="40">
        <v>12</v>
      </c>
      <c r="B68" s="119" t="s">
        <v>68</v>
      </c>
      <c r="C68" s="108"/>
      <c r="D68" s="108"/>
      <c r="E68" s="108"/>
      <c r="F68" s="108"/>
      <c r="G68" s="109"/>
    </row>
    <row r="69" spans="1:7">
      <c r="A69" s="42"/>
      <c r="B69" s="22" t="s">
        <v>63</v>
      </c>
      <c r="C69" s="17">
        <v>1</v>
      </c>
      <c r="D69" s="17" t="s">
        <v>261</v>
      </c>
      <c r="E69" s="70"/>
      <c r="F69" s="17"/>
      <c r="G69" s="53"/>
    </row>
    <row r="70" spans="1:7">
      <c r="A70" s="42"/>
      <c r="B70" s="14" t="s">
        <v>64</v>
      </c>
      <c r="C70" s="2"/>
      <c r="D70" s="2">
        <f t="shared" ref="D70:D72" si="9">IF(C70=1, E70,)</f>
        <v>0</v>
      </c>
      <c r="E70" s="24">
        <f>'Point distribution and weighing'!E70</f>
        <v>0</v>
      </c>
      <c r="F70" s="24">
        <f>'Point distribution and weighing'!F70</f>
        <v>0</v>
      </c>
      <c r="G70" s="24">
        <f>'Point distribution and weighing'!G70</f>
        <v>0</v>
      </c>
    </row>
    <row r="71" spans="1:7" ht="15" customHeight="1">
      <c r="A71" s="42"/>
      <c r="B71" s="11" t="s">
        <v>65</v>
      </c>
      <c r="C71" s="2"/>
      <c r="D71" s="2">
        <f t="shared" si="9"/>
        <v>0</v>
      </c>
      <c r="E71" s="24">
        <f>'Point distribution and weighing'!E71</f>
        <v>0</v>
      </c>
      <c r="F71" s="24">
        <f>'Point distribution and weighing'!F71</f>
        <v>0</v>
      </c>
      <c r="G71" s="24">
        <f>'Point distribution and weighing'!G71</f>
        <v>0</v>
      </c>
    </row>
    <row r="72" spans="1:7" ht="15" customHeight="1">
      <c r="A72" s="42"/>
      <c r="B72" s="11" t="s">
        <v>66</v>
      </c>
      <c r="C72" s="2"/>
      <c r="D72" s="2">
        <f t="shared" si="9"/>
        <v>0</v>
      </c>
      <c r="E72" s="24">
        <f>'Point distribution and weighing'!E72</f>
        <v>4</v>
      </c>
      <c r="F72" s="24">
        <f>'Point distribution and weighing'!F72</f>
        <v>0</v>
      </c>
      <c r="G72" s="24">
        <f>'Point distribution and weighing'!G72</f>
        <v>4</v>
      </c>
    </row>
    <row r="73" spans="1:7" ht="15" customHeight="1">
      <c r="A73" s="42"/>
      <c r="B73" s="11" t="s">
        <v>67</v>
      </c>
      <c r="C73" s="2"/>
      <c r="D73" s="2">
        <f>IF(AND(C73=1, C72=0), E73,)</f>
        <v>0</v>
      </c>
      <c r="E73" s="24">
        <f>'Point distribution and weighing'!E73</f>
        <v>2</v>
      </c>
      <c r="F73" s="24">
        <f>'Point distribution and weighing'!F73</f>
        <v>0</v>
      </c>
      <c r="G73" s="24">
        <f>'Point distribution and weighing'!G73</f>
        <v>0</v>
      </c>
    </row>
    <row r="74" spans="1:7" ht="15" customHeight="1">
      <c r="A74" s="42"/>
      <c r="B74" s="15" t="s">
        <v>69</v>
      </c>
      <c r="C74" s="5">
        <v>1</v>
      </c>
      <c r="D74" s="2">
        <f>IF(AND(C74=1, C73=0, C72=0), E74,)</f>
        <v>1</v>
      </c>
      <c r="E74" s="24">
        <f>'Point distribution and weighing'!E74</f>
        <v>1</v>
      </c>
      <c r="F74" s="24">
        <f>'Point distribution and weighing'!F74</f>
        <v>0</v>
      </c>
      <c r="G74" s="24">
        <f>'Point distribution and weighing'!G74</f>
        <v>0</v>
      </c>
    </row>
    <row r="75" spans="1:7" ht="15" customHeight="1" thickBot="1">
      <c r="A75" s="41"/>
      <c r="B75" s="37" t="s">
        <v>54</v>
      </c>
      <c r="C75" s="51"/>
      <c r="D75" s="105"/>
      <c r="E75" s="106"/>
      <c r="F75" s="106"/>
      <c r="G75" s="107"/>
    </row>
    <row r="76" spans="1:7" ht="30" customHeight="1">
      <c r="A76" s="40">
        <v>13</v>
      </c>
      <c r="B76" s="124" t="s">
        <v>70</v>
      </c>
      <c r="C76" s="124"/>
      <c r="D76" s="124"/>
      <c r="E76" s="124"/>
      <c r="F76" s="124"/>
      <c r="G76" s="125"/>
    </row>
    <row r="77" spans="1:7" ht="15" customHeight="1">
      <c r="A77" s="42"/>
      <c r="B77" s="11" t="s">
        <v>71</v>
      </c>
      <c r="C77" s="2">
        <v>1</v>
      </c>
      <c r="D77" s="2">
        <f t="shared" ref="D77:D80" si="10">IF(C77=1, E77,)</f>
        <v>3</v>
      </c>
      <c r="E77" s="24">
        <f>'Point distribution and weighing'!E77</f>
        <v>3</v>
      </c>
      <c r="F77" s="24">
        <f>'Point distribution and weighing'!F77</f>
        <v>0</v>
      </c>
      <c r="G77" s="24">
        <f>'Point distribution and weighing'!G77</f>
        <v>3</v>
      </c>
    </row>
    <row r="78" spans="1:7" ht="30" customHeight="1">
      <c r="A78" s="42"/>
      <c r="B78" s="11" t="s">
        <v>72</v>
      </c>
      <c r="C78" s="2"/>
      <c r="D78" s="2">
        <f t="shared" si="10"/>
        <v>0</v>
      </c>
      <c r="E78" s="24">
        <f>'Point distribution and weighing'!E78</f>
        <v>2</v>
      </c>
      <c r="F78" s="24">
        <f>'Point distribution and weighing'!F78</f>
        <v>0</v>
      </c>
      <c r="G78" s="24">
        <f>'Point distribution and weighing'!G78</f>
        <v>0</v>
      </c>
    </row>
    <row r="79" spans="1:7" ht="15" customHeight="1">
      <c r="A79" s="42"/>
      <c r="B79" s="11" t="s">
        <v>73</v>
      </c>
      <c r="C79" s="2"/>
      <c r="D79" s="2">
        <f t="shared" si="10"/>
        <v>0</v>
      </c>
      <c r="E79" s="24">
        <f>'Point distribution and weighing'!E79</f>
        <v>1</v>
      </c>
      <c r="F79" s="24">
        <f>'Point distribution and weighing'!F79</f>
        <v>0</v>
      </c>
      <c r="G79" s="24">
        <f>'Point distribution and weighing'!G79</f>
        <v>0</v>
      </c>
    </row>
    <row r="80" spans="1:7" ht="15" customHeight="1">
      <c r="A80" s="42"/>
      <c r="B80" s="15" t="s">
        <v>74</v>
      </c>
      <c r="C80" s="5"/>
      <c r="D80" s="2">
        <f t="shared" si="10"/>
        <v>0</v>
      </c>
      <c r="E80" s="24">
        <f>'Point distribution and weighing'!E80</f>
        <v>0</v>
      </c>
      <c r="F80" s="24">
        <f>'Point distribution and weighing'!F80</f>
        <v>0</v>
      </c>
      <c r="G80" s="24">
        <f>'Point distribution and weighing'!G80</f>
        <v>0</v>
      </c>
    </row>
    <row r="81" spans="1:7" ht="15" customHeight="1" thickBot="1">
      <c r="A81" s="41"/>
      <c r="B81" s="37" t="s">
        <v>54</v>
      </c>
      <c r="C81" s="51"/>
      <c r="D81" s="105"/>
      <c r="E81" s="106"/>
      <c r="F81" s="106"/>
      <c r="G81" s="107"/>
    </row>
    <row r="82" spans="1:7">
      <c r="A82" s="40">
        <v>14</v>
      </c>
      <c r="B82" s="122" t="s">
        <v>75</v>
      </c>
      <c r="C82" s="122"/>
      <c r="D82" s="122"/>
      <c r="E82" s="122"/>
      <c r="F82" s="122"/>
      <c r="G82" s="123"/>
    </row>
    <row r="83" spans="1:7" ht="15" customHeight="1">
      <c r="A83" s="42"/>
      <c r="B83" s="3" t="s">
        <v>76</v>
      </c>
      <c r="C83" s="2">
        <v>1</v>
      </c>
      <c r="D83" s="2">
        <f t="shared" ref="D83:D86" si="11">IF(C83=1, E83,)</f>
        <v>3</v>
      </c>
      <c r="E83" s="24">
        <f>'Point distribution and weighing'!E83</f>
        <v>3</v>
      </c>
      <c r="F83" s="24">
        <f>'Point distribution and weighing'!F83</f>
        <v>0</v>
      </c>
      <c r="G83" s="24">
        <f>'Point distribution and weighing'!G83</f>
        <v>3</v>
      </c>
    </row>
    <row r="84" spans="1:7" ht="27" customHeight="1">
      <c r="A84" s="42"/>
      <c r="B84" s="3" t="s">
        <v>77</v>
      </c>
      <c r="C84" s="2"/>
      <c r="D84" s="2">
        <f t="shared" si="11"/>
        <v>0</v>
      </c>
      <c r="E84" s="24">
        <f>'Point distribution and weighing'!E84</f>
        <v>2</v>
      </c>
      <c r="F84" s="24">
        <f>'Point distribution and weighing'!F84</f>
        <v>0</v>
      </c>
      <c r="G84" s="24">
        <f>'Point distribution and weighing'!G84</f>
        <v>0</v>
      </c>
    </row>
    <row r="85" spans="1:7" ht="15" customHeight="1">
      <c r="A85" s="42"/>
      <c r="B85" s="3" t="s">
        <v>78</v>
      </c>
      <c r="C85" s="2"/>
      <c r="D85" s="2">
        <f t="shared" si="11"/>
        <v>0</v>
      </c>
      <c r="E85" s="24">
        <f>'Point distribution and weighing'!E85</f>
        <v>1</v>
      </c>
      <c r="F85" s="24">
        <f>'Point distribution and weighing'!F85</f>
        <v>0</v>
      </c>
      <c r="G85" s="24">
        <f>'Point distribution and weighing'!G85</f>
        <v>0</v>
      </c>
    </row>
    <row r="86" spans="1:7" ht="15" customHeight="1">
      <c r="A86" s="42"/>
      <c r="B86" s="6" t="s">
        <v>79</v>
      </c>
      <c r="C86" s="5"/>
      <c r="D86" s="2">
        <f t="shared" si="11"/>
        <v>0</v>
      </c>
      <c r="E86" s="24">
        <f>'Point distribution and weighing'!E86</f>
        <v>0</v>
      </c>
      <c r="F86" s="24">
        <f>'Point distribution and weighing'!F86</f>
        <v>0</v>
      </c>
      <c r="G86" s="24">
        <f>'Point distribution and weighing'!G86</f>
        <v>0</v>
      </c>
    </row>
    <row r="87" spans="1:7" ht="15" customHeight="1" thickBot="1">
      <c r="A87" s="41"/>
      <c r="B87" s="50" t="s">
        <v>80</v>
      </c>
      <c r="C87" s="51"/>
      <c r="D87" s="105"/>
      <c r="E87" s="106"/>
      <c r="F87" s="106"/>
      <c r="G87" s="107"/>
    </row>
    <row r="88" spans="1:7">
      <c r="A88" s="40">
        <v>15</v>
      </c>
      <c r="B88" s="119" t="s">
        <v>81</v>
      </c>
      <c r="C88" s="108"/>
      <c r="D88" s="108"/>
      <c r="E88" s="108"/>
      <c r="F88" s="108"/>
      <c r="G88" s="109"/>
    </row>
    <row r="89" spans="1:7" ht="27" customHeight="1">
      <c r="A89" s="42"/>
      <c r="B89" s="23" t="s">
        <v>82</v>
      </c>
      <c r="C89" s="17"/>
      <c r="D89" s="2">
        <f t="shared" ref="D89:D92" si="12">IF(C89=1, E89,)</f>
        <v>0</v>
      </c>
      <c r="E89" s="24">
        <f>'Point distribution and weighing'!E89</f>
        <v>3</v>
      </c>
      <c r="F89" s="24">
        <f>'Point distribution and weighing'!F89</f>
        <v>0</v>
      </c>
      <c r="G89" s="24">
        <f>'Point distribution and weighing'!G89</f>
        <v>3</v>
      </c>
    </row>
    <row r="90" spans="1:7" ht="27" customHeight="1">
      <c r="A90" s="42"/>
      <c r="B90" s="11" t="s">
        <v>83</v>
      </c>
      <c r="C90" s="2"/>
      <c r="D90" s="2">
        <f t="shared" si="12"/>
        <v>0</v>
      </c>
      <c r="E90" s="24">
        <f>'Point distribution and weighing'!E90</f>
        <v>2</v>
      </c>
      <c r="F90" s="24">
        <f>'Point distribution and weighing'!F90</f>
        <v>0</v>
      </c>
      <c r="G90" s="24">
        <f>'Point distribution and weighing'!G90</f>
        <v>0</v>
      </c>
    </row>
    <row r="91" spans="1:7" ht="27" customHeight="1">
      <c r="A91" s="42"/>
      <c r="B91" s="11" t="s">
        <v>84</v>
      </c>
      <c r="C91" s="2"/>
      <c r="D91" s="2">
        <f t="shared" si="12"/>
        <v>0</v>
      </c>
      <c r="E91" s="24">
        <f>'Point distribution and weighing'!E91</f>
        <v>1</v>
      </c>
      <c r="F91" s="24">
        <f>'Point distribution and weighing'!F91</f>
        <v>0</v>
      </c>
      <c r="G91" s="24">
        <f>'Point distribution and weighing'!G91</f>
        <v>0</v>
      </c>
    </row>
    <row r="92" spans="1:7" ht="27" customHeight="1">
      <c r="A92" s="42"/>
      <c r="B92" s="15" t="s">
        <v>85</v>
      </c>
      <c r="C92" s="5"/>
      <c r="D92" s="2">
        <f t="shared" si="12"/>
        <v>0</v>
      </c>
      <c r="E92" s="24">
        <f>'Point distribution and weighing'!E92</f>
        <v>0</v>
      </c>
      <c r="F92" s="24">
        <f>'Point distribution and weighing'!F92</f>
        <v>0</v>
      </c>
      <c r="G92" s="24">
        <f>'Point distribution and weighing'!G92</f>
        <v>0</v>
      </c>
    </row>
    <row r="93" spans="1:7" ht="15" customHeight="1" thickBot="1">
      <c r="A93" s="41"/>
      <c r="B93" s="37" t="s">
        <v>54</v>
      </c>
      <c r="C93" s="51"/>
      <c r="D93" s="86"/>
      <c r="E93" s="86"/>
      <c r="F93" s="86"/>
      <c r="G93" s="87"/>
    </row>
    <row r="94" spans="1:7">
      <c r="C94" s="28" t="s">
        <v>267</v>
      </c>
      <c r="D94" s="28" t="s">
        <v>268</v>
      </c>
    </row>
    <row r="95" spans="1:7" ht="28">
      <c r="C95" s="63" t="s">
        <v>123</v>
      </c>
      <c r="D95" s="61">
        <f>SUM(D20:D24, D27:D31,D34:D36,D39:D41,D44:D46,D49:D51,D54:D56,D59:D60,D63:D66,D69:D74,D77:D80,D83:D86,D89:D92)</f>
        <v>15</v>
      </c>
      <c r="E95" s="62" t="s">
        <v>124</v>
      </c>
      <c r="F95" s="61">
        <f>SUM(G20:G24, G27:G31,G34:G36,G39:G41,G44:G46,G49:G51,G54:G56,G59:G60,G63:G66,G69:G75,G77:G80,G83:G86,G89:G92)</f>
        <v>42</v>
      </c>
    </row>
    <row r="96" spans="1:7">
      <c r="C96" s="63" t="s">
        <v>264</v>
      </c>
      <c r="D96" s="61">
        <f>SUM(I10,I18)</f>
        <v>1.9142857142857144</v>
      </c>
      <c r="E96" s="62" t="s">
        <v>265</v>
      </c>
      <c r="F96" s="61">
        <f>SUM(K10,K18)</f>
        <v>8</v>
      </c>
      <c r="G96" s="26"/>
    </row>
    <row r="97" spans="3:7" ht="28">
      <c r="C97" s="63" t="s">
        <v>120</v>
      </c>
      <c r="D97" s="61">
        <f>SUM(D95:D96)</f>
        <v>16.914285714285715</v>
      </c>
      <c r="E97" s="62" t="s">
        <v>125</v>
      </c>
      <c r="F97" s="61">
        <f>SUM(F95:F96)</f>
        <v>50</v>
      </c>
      <c r="G97" s="26"/>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93" activePane="bottomLeft" state="frozen"/>
      <selection pane="bottomLeft" activeCell="B97" sqref="B97"/>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127</v>
      </c>
      <c r="C2" t="s">
        <v>86</v>
      </c>
      <c r="D2" t="s">
        <v>87</v>
      </c>
      <c r="E2" t="s">
        <v>88</v>
      </c>
      <c r="F2" t="s">
        <v>132</v>
      </c>
      <c r="G2" t="s">
        <v>260</v>
      </c>
    </row>
    <row r="3" spans="1:11" ht="30" customHeight="1">
      <c r="A3" s="45">
        <v>1</v>
      </c>
      <c r="B3" s="88" t="s">
        <v>0</v>
      </c>
      <c r="C3" s="90"/>
      <c r="D3" s="90"/>
      <c r="E3" s="90"/>
      <c r="F3" s="90"/>
      <c r="G3" s="91"/>
    </row>
    <row r="4" spans="1:11" ht="52.5" customHeight="1">
      <c r="A4" s="42"/>
      <c r="B4" s="43" t="s">
        <v>1</v>
      </c>
      <c r="C4" s="44" t="s">
        <v>2</v>
      </c>
      <c r="D4" s="44" t="s">
        <v>3</v>
      </c>
      <c r="E4" s="44" t="s">
        <v>4</v>
      </c>
      <c r="F4" s="44" t="s">
        <v>5</v>
      </c>
      <c r="G4" s="46"/>
    </row>
    <row r="5" spans="1:11">
      <c r="A5" s="42"/>
      <c r="B5" s="11" t="s">
        <v>6</v>
      </c>
      <c r="C5" s="11"/>
      <c r="D5" s="11"/>
      <c r="E5" s="11">
        <v>1</v>
      </c>
      <c r="F5" s="11"/>
      <c r="G5" s="46"/>
    </row>
    <row r="6" spans="1:11" ht="14.25" customHeight="1">
      <c r="A6" s="42"/>
      <c r="B6" s="11" t="s">
        <v>7</v>
      </c>
      <c r="C6" s="11"/>
      <c r="D6" s="11"/>
      <c r="E6" s="11">
        <v>1</v>
      </c>
      <c r="F6" s="11"/>
      <c r="G6" s="46"/>
    </row>
    <row r="7" spans="1:11" ht="15" customHeight="1">
      <c r="A7" s="42"/>
      <c r="B7" s="11" t="s">
        <v>8</v>
      </c>
      <c r="C7" s="11"/>
      <c r="D7" s="11">
        <v>1</v>
      </c>
      <c r="E7" s="11"/>
      <c r="F7" s="11"/>
      <c r="G7" s="46"/>
    </row>
    <row r="8" spans="1:11" ht="15" customHeight="1">
      <c r="A8" s="42"/>
      <c r="B8" s="11" t="s">
        <v>9</v>
      </c>
      <c r="C8" s="11"/>
      <c r="D8" s="11">
        <v>1</v>
      </c>
      <c r="E8" s="11"/>
      <c r="F8" s="11"/>
      <c r="G8" s="46"/>
    </row>
    <row r="9" spans="1:11" ht="15" thickBot="1">
      <c r="A9" s="41"/>
      <c r="B9" s="37" t="s">
        <v>10</v>
      </c>
      <c r="C9" s="37">
        <v>1</v>
      </c>
      <c r="D9" s="37"/>
      <c r="E9" s="37"/>
      <c r="F9" s="37"/>
      <c r="G9" s="47"/>
    </row>
    <row r="10" spans="1:11" ht="30" customHeight="1">
      <c r="A10" s="40">
        <v>2</v>
      </c>
      <c r="B10" s="131" t="s">
        <v>11</v>
      </c>
      <c r="C10" s="132"/>
      <c r="D10" s="132"/>
      <c r="E10" s="132"/>
      <c r="F10" s="132"/>
      <c r="G10" s="133"/>
      <c r="H10" s="63" t="s">
        <v>263</v>
      </c>
      <c r="I10" s="71">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1.2000000000000002</v>
      </c>
      <c r="J10" s="62" t="s">
        <v>121</v>
      </c>
      <c r="K10" s="61">
        <v>3</v>
      </c>
    </row>
    <row r="11" spans="1:11" ht="30" customHeight="1">
      <c r="A11" s="42"/>
      <c r="B11" s="34"/>
      <c r="C11" s="34" t="s">
        <v>12</v>
      </c>
      <c r="D11" s="34" t="s">
        <v>13</v>
      </c>
      <c r="E11" s="34" t="s">
        <v>14</v>
      </c>
      <c r="F11" s="34" t="s">
        <v>15</v>
      </c>
      <c r="G11" s="35" t="s">
        <v>16</v>
      </c>
    </row>
    <row r="12" spans="1:11" ht="15" customHeight="1">
      <c r="A12" s="42"/>
      <c r="B12" s="11" t="s">
        <v>17</v>
      </c>
      <c r="C12" s="9">
        <v>1</v>
      </c>
      <c r="D12" s="11">
        <v>1</v>
      </c>
      <c r="E12" s="9"/>
      <c r="F12" s="9"/>
      <c r="G12" s="36"/>
    </row>
    <row r="13" spans="1:11" ht="15" customHeight="1">
      <c r="A13" s="42"/>
      <c r="B13" s="11" t="s">
        <v>18</v>
      </c>
      <c r="C13" s="9"/>
      <c r="D13" s="11"/>
      <c r="E13" s="9"/>
      <c r="F13" s="9"/>
      <c r="G13" s="36"/>
    </row>
    <row r="14" spans="1:11" ht="27" customHeight="1">
      <c r="A14" s="42"/>
      <c r="B14" s="11" t="s">
        <v>19</v>
      </c>
      <c r="C14" s="9">
        <v>1</v>
      </c>
      <c r="D14" s="11">
        <v>1</v>
      </c>
      <c r="E14" s="9"/>
      <c r="F14" s="9"/>
      <c r="G14" s="36"/>
    </row>
    <row r="15" spans="1:11" ht="15" customHeight="1">
      <c r="A15" s="42"/>
      <c r="B15" s="11" t="s">
        <v>20</v>
      </c>
      <c r="C15" s="9"/>
      <c r="D15" s="11"/>
      <c r="E15" s="9"/>
      <c r="F15" s="9"/>
      <c r="G15" s="36"/>
    </row>
    <row r="16" spans="1:11" ht="15" customHeight="1">
      <c r="A16" s="42"/>
      <c r="B16" s="11" t="s">
        <v>21</v>
      </c>
      <c r="C16" s="9"/>
      <c r="D16" s="11"/>
      <c r="E16" s="9"/>
      <c r="F16" s="9"/>
      <c r="G16" s="36"/>
    </row>
    <row r="17" spans="1:11" ht="27" customHeight="1">
      <c r="A17" s="42"/>
      <c r="B17" s="11" t="s">
        <v>22</v>
      </c>
      <c r="C17" s="9"/>
      <c r="D17" s="11"/>
      <c r="E17" s="9"/>
      <c r="F17" s="9"/>
      <c r="G17" s="36"/>
    </row>
    <row r="18" spans="1:11" ht="15" customHeight="1" thickBot="1">
      <c r="A18" s="41"/>
      <c r="B18" s="37" t="s">
        <v>23</v>
      </c>
      <c r="C18" s="38">
        <v>1</v>
      </c>
      <c r="D18" s="37">
        <v>1</v>
      </c>
      <c r="E18" s="38"/>
      <c r="F18" s="38"/>
      <c r="G18" s="39"/>
      <c r="H18" s="63" t="s">
        <v>119</v>
      </c>
      <c r="I18" s="61">
        <f>SUM(C12:G18)*'Point distribution and weighing'!I17</f>
        <v>0.8571428571428571</v>
      </c>
      <c r="J18" s="62" t="s">
        <v>122</v>
      </c>
      <c r="K18" s="61">
        <v>5</v>
      </c>
    </row>
    <row r="19" spans="1:11" ht="27" customHeight="1">
      <c r="A19" s="48">
        <v>3</v>
      </c>
      <c r="B19" s="126" t="s">
        <v>24</v>
      </c>
      <c r="C19" s="127"/>
      <c r="D19" s="127"/>
      <c r="E19" s="127"/>
      <c r="F19" s="127"/>
      <c r="G19" s="128"/>
    </row>
    <row r="20" spans="1:11">
      <c r="A20" s="42"/>
      <c r="B20" s="1" t="s">
        <v>25</v>
      </c>
      <c r="C20" s="2"/>
      <c r="D20" s="2">
        <f>IF(C20=1, E20,)</f>
        <v>0</v>
      </c>
      <c r="E20" s="24">
        <f>'Point distribution and weighing'!E20</f>
        <v>0</v>
      </c>
      <c r="F20" s="24">
        <f>'Point distribution and weighing'!F20</f>
        <v>0</v>
      </c>
      <c r="G20" s="24">
        <f>'Point distribution and weighing'!G20</f>
        <v>4</v>
      </c>
    </row>
    <row r="21" spans="1:11">
      <c r="A21" s="42"/>
      <c r="B21" s="1" t="s">
        <v>26</v>
      </c>
      <c r="C21" s="2"/>
      <c r="D21" s="2">
        <f>IF(C21=1, E21,)</f>
        <v>0</v>
      </c>
      <c r="E21" s="24">
        <f>'Point distribution and weighing'!E21</f>
        <v>1</v>
      </c>
      <c r="F21" s="24">
        <f>'Point distribution and weighing'!F21</f>
        <v>0</v>
      </c>
      <c r="G21" s="24">
        <f>'Point distribution and weighing'!G21</f>
        <v>0</v>
      </c>
    </row>
    <row r="22" spans="1:11">
      <c r="A22" s="42"/>
      <c r="B22" s="1" t="s">
        <v>27</v>
      </c>
      <c r="C22" s="2">
        <v>1</v>
      </c>
      <c r="D22" s="2">
        <f>IF(C22=1, E22,)</f>
        <v>2</v>
      </c>
      <c r="E22" s="24">
        <f>'Point distribution and weighing'!E22</f>
        <v>2</v>
      </c>
      <c r="F22" s="24">
        <f>'Point distribution and weighing'!F22</f>
        <v>0</v>
      </c>
      <c r="G22" s="24">
        <f>'Point distribution and weighing'!G22</f>
        <v>0</v>
      </c>
    </row>
    <row r="23" spans="1:11">
      <c r="A23" s="42"/>
      <c r="B23" s="1" t="s">
        <v>28</v>
      </c>
      <c r="C23" s="2"/>
      <c r="D23" s="2">
        <f>IF(C23=1, E23,)</f>
        <v>0</v>
      </c>
      <c r="E23" s="24">
        <f>'Point distribution and weighing'!E23</f>
        <v>4</v>
      </c>
      <c r="F23" s="24">
        <f>'Point distribution and weighing'!F23</f>
        <v>0</v>
      </c>
      <c r="G23" s="24">
        <f>'Point distribution and weighing'!G23</f>
        <v>0</v>
      </c>
    </row>
    <row r="24" spans="1:11">
      <c r="A24" s="42"/>
      <c r="B24" s="1" t="s">
        <v>29</v>
      </c>
      <c r="C24" s="2"/>
      <c r="D24" s="2">
        <f>IF(C24=1, E24,)</f>
        <v>0</v>
      </c>
      <c r="E24" s="24">
        <f>'Point distribution and weighing'!E24</f>
        <v>2</v>
      </c>
      <c r="F24" s="24">
        <f>'Point distribution and weighing'!F24</f>
        <v>0</v>
      </c>
      <c r="G24" s="24">
        <f>'Point distribution and weighing'!G24</f>
        <v>0</v>
      </c>
    </row>
    <row r="25" spans="1:11" ht="15" customHeight="1" thickBot="1">
      <c r="A25" s="41"/>
      <c r="B25" s="50" t="s">
        <v>60</v>
      </c>
      <c r="C25" s="51"/>
      <c r="D25" s="86" t="s">
        <v>129</v>
      </c>
      <c r="E25" s="86"/>
      <c r="F25" s="86"/>
      <c r="G25" s="87"/>
    </row>
    <row r="26" spans="1:11" ht="27" customHeight="1">
      <c r="A26" s="48">
        <v>4</v>
      </c>
      <c r="B26" s="88" t="s">
        <v>30</v>
      </c>
      <c r="C26" s="89"/>
      <c r="D26" s="89"/>
      <c r="E26" s="89"/>
      <c r="F26" s="89"/>
      <c r="G26" s="134"/>
    </row>
    <row r="27" spans="1:11">
      <c r="B27" s="1" t="s">
        <v>25</v>
      </c>
      <c r="C27" s="2"/>
      <c r="D27" s="2">
        <f>IF(C27=1, E27,)</f>
        <v>0</v>
      </c>
      <c r="E27" s="24">
        <f>'Point distribution and weighing'!E27</f>
        <v>0</v>
      </c>
      <c r="F27" s="24">
        <f>'Point distribution and weighing'!F27</f>
        <v>0</v>
      </c>
      <c r="G27" s="24">
        <f>'Point distribution and weighing'!G27</f>
        <v>4</v>
      </c>
    </row>
    <row r="28" spans="1:11">
      <c r="B28" s="1" t="s">
        <v>26</v>
      </c>
      <c r="C28" s="2"/>
      <c r="D28" s="2">
        <f>IF(C28=1, E28,)</f>
        <v>0</v>
      </c>
      <c r="E28" s="24">
        <f>'Point distribution and weighing'!E28</f>
        <v>1</v>
      </c>
      <c r="F28" s="24">
        <f>'Point distribution and weighing'!F28</f>
        <v>0</v>
      </c>
      <c r="G28" s="24">
        <f>'Point distribution and weighing'!G28</f>
        <v>0</v>
      </c>
    </row>
    <row r="29" spans="1:11">
      <c r="B29" s="1" t="s">
        <v>27</v>
      </c>
      <c r="C29" s="2"/>
      <c r="D29" s="2">
        <f>IF(C29=1, E29,)</f>
        <v>0</v>
      </c>
      <c r="E29" s="24">
        <f>'Point distribution and weighing'!E29</f>
        <v>2</v>
      </c>
      <c r="F29" s="24">
        <f>'Point distribution and weighing'!F29</f>
        <v>0</v>
      </c>
      <c r="G29" s="24">
        <f>'Point distribution and weighing'!G29</f>
        <v>0</v>
      </c>
    </row>
    <row r="30" spans="1:11">
      <c r="B30" s="1" t="s">
        <v>28</v>
      </c>
      <c r="C30" s="2"/>
      <c r="D30" s="2">
        <f>IF(C30=1, E30,)</f>
        <v>0</v>
      </c>
      <c r="E30" s="24">
        <f>'Point distribution and weighing'!E30</f>
        <v>4</v>
      </c>
      <c r="F30" s="24">
        <f>'Point distribution and weighing'!F30</f>
        <v>0</v>
      </c>
      <c r="G30" s="24">
        <f>'Point distribution and weighing'!G30</f>
        <v>0</v>
      </c>
    </row>
    <row r="31" spans="1:11">
      <c r="B31" s="4" t="s">
        <v>29</v>
      </c>
      <c r="C31" s="5"/>
      <c r="D31" s="2">
        <f>IF(C31=1, E31,)</f>
        <v>0</v>
      </c>
      <c r="E31" s="24">
        <f>'Point distribution and weighing'!E31</f>
        <v>0</v>
      </c>
      <c r="F31" s="24">
        <f>'Point distribution and weighing'!F31</f>
        <v>0</v>
      </c>
      <c r="G31" s="24">
        <f>'Point distribution and weighing'!G31</f>
        <v>0</v>
      </c>
    </row>
    <row r="32" spans="1:11" ht="15" customHeight="1" thickBot="1">
      <c r="B32" s="6" t="s">
        <v>59</v>
      </c>
      <c r="C32" s="52">
        <v>1</v>
      </c>
      <c r="D32" s="100" t="s">
        <v>129</v>
      </c>
      <c r="E32" s="101"/>
      <c r="F32" s="101"/>
      <c r="G32" s="102"/>
    </row>
    <row r="33" spans="1:7">
      <c r="A33" s="40">
        <v>5</v>
      </c>
      <c r="B33" s="108" t="s">
        <v>31</v>
      </c>
      <c r="C33" s="108"/>
      <c r="D33" s="108"/>
      <c r="E33" s="108"/>
      <c r="F33" s="108"/>
      <c r="G33" s="109"/>
    </row>
    <row r="34" spans="1:7" ht="40" customHeight="1">
      <c r="A34" s="42"/>
      <c r="B34" s="20" t="s">
        <v>32</v>
      </c>
      <c r="C34" s="17"/>
      <c r="D34" s="2">
        <f>IF(C34=1, E34,)</f>
        <v>0</v>
      </c>
      <c r="E34" s="24">
        <f>'Point distribution and weighing'!E34</f>
        <v>3</v>
      </c>
      <c r="F34" s="24">
        <f>'Point distribution and weighing'!F34</f>
        <v>0</v>
      </c>
      <c r="G34" s="24">
        <f>'Point distribution and weighing'!G34</f>
        <v>3</v>
      </c>
    </row>
    <row r="35" spans="1:7" ht="27" customHeight="1">
      <c r="A35" s="42"/>
      <c r="B35" s="3" t="s">
        <v>33</v>
      </c>
      <c r="C35" s="2">
        <v>1</v>
      </c>
      <c r="D35" s="2">
        <f>IF(C35=1, E35,)</f>
        <v>1</v>
      </c>
      <c r="E35" s="24">
        <f>'Point distribution and weighing'!E35</f>
        <v>1</v>
      </c>
      <c r="F35" s="24">
        <f>'Point distribution and weighing'!F35</f>
        <v>0</v>
      </c>
      <c r="G35" s="24">
        <f>'Point distribution and weighing'!G35</f>
        <v>0</v>
      </c>
    </row>
    <row r="36" spans="1:7" ht="15" customHeight="1">
      <c r="A36" s="42"/>
      <c r="B36" s="6" t="s">
        <v>34</v>
      </c>
      <c r="C36" s="5"/>
      <c r="D36" s="2">
        <f>IF(C36=1, E36,)</f>
        <v>0</v>
      </c>
      <c r="E36" s="24">
        <f>'Point distribution and weighing'!E36</f>
        <v>0</v>
      </c>
      <c r="F36" s="24">
        <f>'Point distribution and weighing'!F36</f>
        <v>0</v>
      </c>
      <c r="G36" s="24">
        <f>'Point distribution and weighing'!G36</f>
        <v>0</v>
      </c>
    </row>
    <row r="37" spans="1:7" ht="15" customHeight="1" thickBot="1">
      <c r="A37" s="41"/>
      <c r="B37" s="50" t="s">
        <v>40</v>
      </c>
      <c r="C37" s="51"/>
      <c r="D37" s="105" t="s">
        <v>129</v>
      </c>
      <c r="E37" s="106"/>
      <c r="F37" s="106"/>
      <c r="G37" s="107"/>
    </row>
    <row r="38" spans="1:7">
      <c r="A38" s="40">
        <v>6</v>
      </c>
      <c r="B38" s="108" t="s">
        <v>35</v>
      </c>
      <c r="C38" s="108"/>
      <c r="D38" s="108"/>
      <c r="E38" s="108"/>
      <c r="F38" s="108"/>
      <c r="G38" s="109"/>
    </row>
    <row r="39" spans="1:7" ht="40" customHeight="1">
      <c r="A39" s="42"/>
      <c r="B39" s="20" t="s">
        <v>36</v>
      </c>
      <c r="C39" s="17">
        <v>1</v>
      </c>
      <c r="D39" s="2">
        <f>IF(C39=1, E39,)</f>
        <v>3</v>
      </c>
      <c r="E39" s="24">
        <f>'Point distribution and weighing'!E39</f>
        <v>3</v>
      </c>
      <c r="F39" s="24">
        <f>'Point distribution and weighing'!F39</f>
        <v>0</v>
      </c>
      <c r="G39" s="24">
        <f>'Point distribution and weighing'!G39</f>
        <v>3</v>
      </c>
    </row>
    <row r="40" spans="1:7" ht="27" customHeight="1">
      <c r="A40" s="42"/>
      <c r="B40" s="3" t="s">
        <v>37</v>
      </c>
      <c r="C40" s="2"/>
      <c r="D40" s="2">
        <f>IF(C40=1, E40,)</f>
        <v>0</v>
      </c>
      <c r="E40" s="24">
        <f>'Point distribution and weighing'!E40</f>
        <v>1</v>
      </c>
      <c r="F40" s="24">
        <f>'Point distribution and weighing'!F40</f>
        <v>0</v>
      </c>
      <c r="G40" s="24">
        <f>'Point distribution and weighing'!G40</f>
        <v>0</v>
      </c>
    </row>
    <row r="41" spans="1:7" ht="15" customHeight="1">
      <c r="A41" s="42"/>
      <c r="B41" s="6" t="s">
        <v>38</v>
      </c>
      <c r="C41" s="5"/>
      <c r="D41" s="2">
        <f>IF(C41=1, E41,)</f>
        <v>0</v>
      </c>
      <c r="E41" s="24">
        <f>'Point distribution and weighing'!E41</f>
        <v>0</v>
      </c>
      <c r="F41" s="24">
        <f>'Point distribution and weighing'!F41</f>
        <v>0</v>
      </c>
      <c r="G41" s="24">
        <f>'Point distribution and weighing'!G41</f>
        <v>0</v>
      </c>
    </row>
    <row r="42" spans="1:7" ht="15" customHeight="1" thickBot="1">
      <c r="A42" s="41"/>
      <c r="B42" s="50" t="s">
        <v>39</v>
      </c>
      <c r="C42" s="51"/>
      <c r="D42" s="86"/>
      <c r="E42" s="86"/>
      <c r="F42" s="86"/>
      <c r="G42" s="87"/>
    </row>
    <row r="43" spans="1:7" ht="27" customHeight="1">
      <c r="A43" s="40">
        <v>7</v>
      </c>
      <c r="B43" s="126" t="s">
        <v>41</v>
      </c>
      <c r="C43" s="127"/>
      <c r="D43" s="127"/>
      <c r="E43" s="127"/>
      <c r="F43" s="127"/>
      <c r="G43" s="128"/>
    </row>
    <row r="44" spans="1:7" ht="27" customHeight="1">
      <c r="A44" s="42"/>
      <c r="B44" s="19" t="s">
        <v>42</v>
      </c>
      <c r="C44" s="17">
        <v>1</v>
      </c>
      <c r="D44" s="2">
        <f>IF(C44=1, E44,)</f>
        <v>3</v>
      </c>
      <c r="E44" s="24">
        <f>'Point distribution and weighing'!E44</f>
        <v>3</v>
      </c>
      <c r="F44" s="24">
        <f>'Point distribution and weighing'!F44</f>
        <v>0</v>
      </c>
      <c r="G44" s="24">
        <f>'Point distribution and weighing'!G44</f>
        <v>3</v>
      </c>
    </row>
    <row r="45" spans="1:7" ht="27" customHeight="1">
      <c r="A45" s="42"/>
      <c r="B45" s="7" t="s">
        <v>43</v>
      </c>
      <c r="C45" s="2"/>
      <c r="D45" s="2">
        <f>IF(C45=1, E45,)</f>
        <v>0</v>
      </c>
      <c r="E45" s="24">
        <f>'Point distribution and weighing'!E45</f>
        <v>1</v>
      </c>
      <c r="F45" s="24">
        <f>'Point distribution and weighing'!F45</f>
        <v>0</v>
      </c>
      <c r="G45" s="24">
        <f>'Point distribution and weighing'!G45</f>
        <v>0</v>
      </c>
    </row>
    <row r="46" spans="1:7" ht="15" customHeight="1">
      <c r="A46" s="42"/>
      <c r="B46" s="8" t="s">
        <v>44</v>
      </c>
      <c r="C46" s="5"/>
      <c r="D46" s="2">
        <f>IF(C46=1, E46,)</f>
        <v>0</v>
      </c>
      <c r="E46" s="24">
        <f>'Point distribution and weighing'!E46</f>
        <v>0</v>
      </c>
      <c r="F46" s="24">
        <f>'Point distribution and weighing'!F46</f>
        <v>0</v>
      </c>
      <c r="G46" s="24">
        <f>'Point distribution and weighing'!G46</f>
        <v>0</v>
      </c>
    </row>
    <row r="47" spans="1:7" ht="15" customHeight="1" thickBot="1">
      <c r="A47" s="41"/>
      <c r="B47" s="50" t="s">
        <v>45</v>
      </c>
      <c r="C47" s="51"/>
      <c r="D47" s="86"/>
      <c r="E47" s="86"/>
      <c r="F47" s="86"/>
      <c r="G47" s="87"/>
    </row>
    <row r="48" spans="1:7" ht="27.75" customHeight="1">
      <c r="A48" s="40">
        <v>8</v>
      </c>
      <c r="B48" s="127" t="s">
        <v>46</v>
      </c>
      <c r="C48" s="127"/>
      <c r="D48" s="127"/>
      <c r="E48" s="127"/>
      <c r="F48" s="127"/>
      <c r="G48" s="128"/>
    </row>
    <row r="49" spans="1:7" ht="15" customHeight="1">
      <c r="A49" s="42"/>
      <c r="B49" s="19" t="s">
        <v>47</v>
      </c>
      <c r="C49" s="17">
        <v>1</v>
      </c>
      <c r="D49" s="2">
        <f>IF(C49=1, E49,)</f>
        <v>3</v>
      </c>
      <c r="E49" s="24">
        <f>'Point distribution and weighing'!E49</f>
        <v>3</v>
      </c>
      <c r="F49" s="24">
        <f>'Point distribution and weighing'!F49</f>
        <v>0</v>
      </c>
      <c r="G49" s="24">
        <f>'Point distribution and weighing'!G49</f>
        <v>3</v>
      </c>
    </row>
    <row r="50" spans="1:7" ht="15" customHeight="1">
      <c r="A50" s="42"/>
      <c r="B50" s="7" t="s">
        <v>48</v>
      </c>
      <c r="C50" s="2"/>
      <c r="D50" s="2">
        <f>IF(C50=1, E50,)</f>
        <v>0</v>
      </c>
      <c r="E50" s="24">
        <f>'Point distribution and weighing'!E50</f>
        <v>1</v>
      </c>
      <c r="F50" s="24">
        <f>'Point distribution and weighing'!F50</f>
        <v>0</v>
      </c>
      <c r="G50" s="24">
        <f>'Point distribution and weighing'!G50</f>
        <v>0</v>
      </c>
    </row>
    <row r="51" spans="1:7" ht="15" customHeight="1">
      <c r="A51" s="42"/>
      <c r="B51" s="8" t="s">
        <v>49</v>
      </c>
      <c r="C51" s="5"/>
      <c r="D51" s="2">
        <f>IF(C51=1, E51,)</f>
        <v>0</v>
      </c>
      <c r="E51" s="24">
        <f>'Point distribution and weighing'!E51</f>
        <v>0</v>
      </c>
      <c r="F51" s="24">
        <f>'Point distribution and weighing'!F51</f>
        <v>0</v>
      </c>
      <c r="G51" s="24">
        <f>'Point distribution and weighing'!G51</f>
        <v>0</v>
      </c>
    </row>
    <row r="52" spans="1:7" ht="15" customHeight="1" thickBot="1">
      <c r="A52" s="41"/>
      <c r="B52" s="50" t="s">
        <v>45</v>
      </c>
      <c r="C52" s="51"/>
      <c r="D52" s="105"/>
      <c r="E52" s="106"/>
      <c r="F52" s="106"/>
      <c r="G52" s="107"/>
    </row>
    <row r="53" spans="1:7" ht="27" customHeight="1">
      <c r="A53" s="40">
        <v>9</v>
      </c>
      <c r="B53" s="126" t="s">
        <v>50</v>
      </c>
      <c r="C53" s="127"/>
      <c r="D53" s="127"/>
      <c r="E53" s="127"/>
      <c r="F53" s="127"/>
      <c r="G53" s="128"/>
    </row>
    <row r="54" spans="1:7" ht="15" customHeight="1">
      <c r="A54" s="42"/>
      <c r="B54" s="19" t="s">
        <v>51</v>
      </c>
      <c r="C54" s="17">
        <v>1</v>
      </c>
      <c r="D54" s="2">
        <f>IF(C54=1, E54,)</f>
        <v>3</v>
      </c>
      <c r="E54" s="24">
        <f>'Point distribution and weighing'!E54</f>
        <v>3</v>
      </c>
      <c r="F54" s="24">
        <f>'Point distribution and weighing'!F54</f>
        <v>0</v>
      </c>
      <c r="G54" s="24">
        <f>'Point distribution and weighing'!G54</f>
        <v>3</v>
      </c>
    </row>
    <row r="55" spans="1:7" ht="15" customHeight="1">
      <c r="A55" s="42"/>
      <c r="B55" s="7" t="s">
        <v>52</v>
      </c>
      <c r="C55" s="2"/>
      <c r="D55" s="2">
        <f>IF(C55=1, E55,)</f>
        <v>0</v>
      </c>
      <c r="E55" s="24">
        <f>'Point distribution and weighing'!E55</f>
        <v>1</v>
      </c>
      <c r="F55" s="24">
        <f>'Point distribution and weighing'!F55</f>
        <v>0</v>
      </c>
      <c r="G55" s="24">
        <f>'Point distribution and weighing'!G55</f>
        <v>0</v>
      </c>
    </row>
    <row r="56" spans="1:7" ht="15" customHeight="1">
      <c r="A56" s="42"/>
      <c r="B56" s="8" t="s">
        <v>53</v>
      </c>
      <c r="C56" s="5"/>
      <c r="D56" s="2">
        <f>IF(C56=1, E56,)</f>
        <v>0</v>
      </c>
      <c r="E56" s="24">
        <f>'Point distribution and weighing'!E56</f>
        <v>0</v>
      </c>
      <c r="F56" s="24">
        <f>'Point distribution and weighing'!F56</f>
        <v>0</v>
      </c>
      <c r="G56" s="24">
        <f>'Point distribution and weighing'!G56</f>
        <v>0</v>
      </c>
    </row>
    <row r="57" spans="1:7" ht="15" customHeight="1" thickBot="1">
      <c r="A57" s="41"/>
      <c r="B57" s="50" t="s">
        <v>54</v>
      </c>
      <c r="C57" s="51"/>
      <c r="D57" s="105"/>
      <c r="E57" s="106"/>
      <c r="F57" s="106"/>
      <c r="G57" s="107"/>
    </row>
    <row r="58" spans="1:7" ht="27" customHeight="1">
      <c r="A58" s="40">
        <v>10</v>
      </c>
      <c r="B58" s="129" t="s">
        <v>55</v>
      </c>
      <c r="C58" s="129"/>
      <c r="D58" s="129"/>
      <c r="E58" s="129"/>
      <c r="F58" s="129"/>
      <c r="G58" s="130"/>
    </row>
    <row r="59" spans="1:7">
      <c r="A59" s="42"/>
      <c r="B59" s="18" t="s">
        <v>57</v>
      </c>
      <c r="C59" s="18"/>
      <c r="D59" s="2">
        <f>IF(C59=1, E59,)</f>
        <v>0</v>
      </c>
      <c r="E59" s="24">
        <f>'Point distribution and weighing'!E59</f>
        <v>3</v>
      </c>
      <c r="F59" s="24">
        <f>'Point distribution and weighing'!F59</f>
        <v>0</v>
      </c>
      <c r="G59" s="24">
        <f>'Point distribution and weighing'!G59</f>
        <v>3</v>
      </c>
    </row>
    <row r="60" spans="1:7">
      <c r="A60" s="42"/>
      <c r="B60" s="10" t="s">
        <v>58</v>
      </c>
      <c r="C60" s="2">
        <v>1</v>
      </c>
      <c r="D60" s="2">
        <f>IF(C60=1, E60,)</f>
        <v>0</v>
      </c>
      <c r="E60" s="24">
        <f>'Point distribution and weighing'!E60</f>
        <v>0</v>
      </c>
      <c r="F60" s="24">
        <f>'Point distribution and weighing'!F60</f>
        <v>0</v>
      </c>
      <c r="G60" s="24">
        <f>'Point distribution and weighing'!G60</f>
        <v>0</v>
      </c>
    </row>
    <row r="61" spans="1:7" ht="27" customHeight="1" thickBot="1">
      <c r="A61" s="41"/>
      <c r="B61" s="37" t="s">
        <v>56</v>
      </c>
      <c r="C61" s="86"/>
      <c r="D61" s="86"/>
      <c r="E61" s="86"/>
      <c r="F61" s="86"/>
      <c r="G61" s="87"/>
    </row>
    <row r="62" spans="1:7" ht="15" thickBot="1">
      <c r="A62" s="40">
        <v>11</v>
      </c>
      <c r="B62" s="113" t="s">
        <v>61</v>
      </c>
      <c r="C62" s="113"/>
      <c r="D62" s="114"/>
      <c r="E62" s="114"/>
      <c r="F62" s="114"/>
      <c r="G62" s="115"/>
    </row>
    <row r="63" spans="1:7">
      <c r="B63" s="16" t="s">
        <v>25</v>
      </c>
      <c r="C63" s="17"/>
      <c r="D63" s="2">
        <f>IF(C63=1, E63,)</f>
        <v>0</v>
      </c>
      <c r="E63" s="24">
        <f>'Point distribution and weighing'!E63</f>
        <v>0</v>
      </c>
      <c r="F63" s="24">
        <f>'Point distribution and weighing'!F63</f>
        <v>0</v>
      </c>
      <c r="G63" s="24">
        <f>'Point distribution and weighing'!G63</f>
        <v>0</v>
      </c>
    </row>
    <row r="64" spans="1:7">
      <c r="B64" s="12" t="s">
        <v>26</v>
      </c>
      <c r="C64" s="2"/>
      <c r="D64" s="2">
        <f>IF(C64=1, E64,)</f>
        <v>0</v>
      </c>
      <c r="E64" s="24">
        <f>'Point distribution and weighing'!E64</f>
        <v>1</v>
      </c>
      <c r="F64" s="24">
        <f>'Point distribution and weighing'!F64</f>
        <v>0</v>
      </c>
      <c r="G64" s="24">
        <f>'Point distribution and weighing'!G64</f>
        <v>0</v>
      </c>
    </row>
    <row r="65" spans="1:7">
      <c r="B65" s="12" t="s">
        <v>27</v>
      </c>
      <c r="C65" s="2"/>
      <c r="D65" s="2">
        <f>IF(C65=1, E65,)</f>
        <v>0</v>
      </c>
      <c r="E65" s="24">
        <f>'Point distribution and weighing'!E65</f>
        <v>2</v>
      </c>
      <c r="F65" s="24">
        <f>'Point distribution and weighing'!F65</f>
        <v>0</v>
      </c>
      <c r="G65" s="24">
        <f>'Point distribution and weighing'!G65</f>
        <v>0</v>
      </c>
    </row>
    <row r="66" spans="1:7">
      <c r="B66" s="13" t="s">
        <v>62</v>
      </c>
      <c r="C66" s="5">
        <v>1</v>
      </c>
      <c r="D66" s="2">
        <f>IF(C66=1, E66,)</f>
        <v>3</v>
      </c>
      <c r="E66" s="24">
        <f>'Point distribution and weighing'!E66</f>
        <v>3</v>
      </c>
      <c r="F66" s="24">
        <f>'Point distribution and weighing'!F66</f>
        <v>0</v>
      </c>
      <c r="G66" s="24">
        <f>'Point distribution and weighing'!G66</f>
        <v>3</v>
      </c>
    </row>
    <row r="67" spans="1:7" ht="15" customHeight="1" thickBot="1">
      <c r="B67" s="3" t="s">
        <v>54</v>
      </c>
      <c r="C67" s="25"/>
      <c r="D67" s="116"/>
      <c r="E67" s="117"/>
      <c r="F67" s="117"/>
      <c r="G67" s="118"/>
    </row>
    <row r="68" spans="1:7">
      <c r="A68" s="40">
        <v>12</v>
      </c>
      <c r="B68" s="119" t="s">
        <v>68</v>
      </c>
      <c r="C68" s="108"/>
      <c r="D68" s="108"/>
      <c r="E68" s="108"/>
      <c r="F68" s="108"/>
      <c r="G68" s="109"/>
    </row>
    <row r="69" spans="1:7">
      <c r="A69" s="42"/>
      <c r="B69" s="22" t="s">
        <v>63</v>
      </c>
      <c r="C69" s="17">
        <v>1</v>
      </c>
      <c r="D69" s="17" t="s">
        <v>261</v>
      </c>
      <c r="E69" s="70"/>
      <c r="F69" s="17"/>
      <c r="G69" s="53"/>
    </row>
    <row r="70" spans="1:7">
      <c r="A70" s="42"/>
      <c r="B70" s="14" t="s">
        <v>64</v>
      </c>
      <c r="C70" s="2"/>
      <c r="D70" s="2">
        <f>IF(C70=1, E70,)</f>
        <v>0</v>
      </c>
      <c r="E70" s="24">
        <f>'Point distribution and weighing'!E70</f>
        <v>0</v>
      </c>
      <c r="F70" s="24">
        <f>'Point distribution and weighing'!F70</f>
        <v>0</v>
      </c>
      <c r="G70" s="24">
        <f>'Point distribution and weighing'!G70</f>
        <v>0</v>
      </c>
    </row>
    <row r="71" spans="1:7" ht="15" customHeight="1">
      <c r="A71" s="42"/>
      <c r="B71" s="11" t="s">
        <v>65</v>
      </c>
      <c r="C71" s="2"/>
      <c r="D71" s="2">
        <f>IF(C71=1, E71,)</f>
        <v>0</v>
      </c>
      <c r="E71" s="24">
        <f>'Point distribution and weighing'!E71</f>
        <v>0</v>
      </c>
      <c r="F71" s="24">
        <f>'Point distribution and weighing'!F71</f>
        <v>0</v>
      </c>
      <c r="G71" s="24">
        <f>'Point distribution and weighing'!G71</f>
        <v>0</v>
      </c>
    </row>
    <row r="72" spans="1:7" ht="15" customHeight="1">
      <c r="A72" s="42"/>
      <c r="B72" s="11" t="s">
        <v>66</v>
      </c>
      <c r="C72" s="2">
        <v>1</v>
      </c>
      <c r="D72" s="2">
        <f>IF(C72=1, E72,)</f>
        <v>4</v>
      </c>
      <c r="E72" s="24">
        <f>'Point distribution and weighing'!E72</f>
        <v>4</v>
      </c>
      <c r="F72" s="24">
        <f>'Point distribution and weighing'!F72</f>
        <v>0</v>
      </c>
      <c r="G72" s="24">
        <f>'Point distribution and weighing'!G72</f>
        <v>4</v>
      </c>
    </row>
    <row r="73" spans="1:7" ht="15" customHeight="1">
      <c r="A73" s="42"/>
      <c r="B73" s="11" t="s">
        <v>67</v>
      </c>
      <c r="C73" s="2"/>
      <c r="D73" s="2">
        <f>IF(C73=1, E73,)</f>
        <v>0</v>
      </c>
      <c r="E73" s="24">
        <f>'Point distribution and weighing'!E73</f>
        <v>2</v>
      </c>
      <c r="F73" s="24">
        <f>'Point distribution and weighing'!F73</f>
        <v>0</v>
      </c>
      <c r="G73" s="24">
        <f>'Point distribution and weighing'!G73</f>
        <v>0</v>
      </c>
    </row>
    <row r="74" spans="1:7" ht="15" customHeight="1">
      <c r="A74" s="42"/>
      <c r="B74" s="15" t="s">
        <v>69</v>
      </c>
      <c r="C74" s="5"/>
      <c r="D74" s="2">
        <f>IF(C74=1, E74,)</f>
        <v>0</v>
      </c>
      <c r="E74" s="24">
        <f>'Point distribution and weighing'!E74</f>
        <v>1</v>
      </c>
      <c r="F74" s="24">
        <f>'Point distribution and weighing'!F74</f>
        <v>0</v>
      </c>
      <c r="G74" s="24">
        <f>'Point distribution and weighing'!G74</f>
        <v>0</v>
      </c>
    </row>
    <row r="75" spans="1:7" ht="15" customHeight="1" thickBot="1">
      <c r="A75" s="41"/>
      <c r="B75" s="37" t="s">
        <v>54</v>
      </c>
      <c r="C75" s="51"/>
      <c r="D75" s="105"/>
      <c r="E75" s="106"/>
      <c r="F75" s="106"/>
      <c r="G75" s="107"/>
    </row>
    <row r="76" spans="1:7" ht="30" customHeight="1">
      <c r="A76" s="40">
        <v>13</v>
      </c>
      <c r="B76" s="124" t="s">
        <v>70</v>
      </c>
      <c r="C76" s="124"/>
      <c r="D76" s="124"/>
      <c r="E76" s="124"/>
      <c r="F76" s="124"/>
      <c r="G76" s="125"/>
    </row>
    <row r="77" spans="1:7" ht="15" customHeight="1">
      <c r="A77" s="42"/>
      <c r="B77" s="11" t="s">
        <v>71</v>
      </c>
      <c r="C77" s="2"/>
      <c r="D77" s="2">
        <f>IF(C77=1, E77,)</f>
        <v>0</v>
      </c>
      <c r="E77" s="24">
        <f>'Point distribution and weighing'!E77</f>
        <v>3</v>
      </c>
      <c r="F77" s="24">
        <f>'Point distribution and weighing'!F77</f>
        <v>0</v>
      </c>
      <c r="G77" s="24">
        <f>'Point distribution and weighing'!G77</f>
        <v>3</v>
      </c>
    </row>
    <row r="78" spans="1:7" ht="30" customHeight="1">
      <c r="A78" s="42"/>
      <c r="B78" s="11" t="s">
        <v>72</v>
      </c>
      <c r="C78" s="2"/>
      <c r="D78" s="2">
        <f>IF(C78=1, E78,)</f>
        <v>0</v>
      </c>
      <c r="E78" s="24">
        <f>'Point distribution and weighing'!E78</f>
        <v>2</v>
      </c>
      <c r="F78" s="24">
        <f>'Point distribution and weighing'!F78</f>
        <v>0</v>
      </c>
      <c r="G78" s="24">
        <f>'Point distribution and weighing'!G78</f>
        <v>0</v>
      </c>
    </row>
    <row r="79" spans="1:7" ht="15" customHeight="1">
      <c r="A79" s="42"/>
      <c r="B79" s="11" t="s">
        <v>73</v>
      </c>
      <c r="C79" s="2"/>
      <c r="D79" s="2">
        <f>IF(C79=1, E79,)</f>
        <v>0</v>
      </c>
      <c r="E79" s="24">
        <f>'Point distribution and weighing'!E79</f>
        <v>1</v>
      </c>
      <c r="F79" s="24">
        <f>'Point distribution and weighing'!F79</f>
        <v>0</v>
      </c>
      <c r="G79" s="24">
        <f>'Point distribution and weighing'!G79</f>
        <v>0</v>
      </c>
    </row>
    <row r="80" spans="1:7" ht="15" customHeight="1">
      <c r="A80" s="42"/>
      <c r="B80" s="15" t="s">
        <v>74</v>
      </c>
      <c r="C80" s="5"/>
      <c r="D80" s="2">
        <f>IF(C80=1, E80,)</f>
        <v>0</v>
      </c>
      <c r="E80" s="24">
        <f>'Point distribution and weighing'!E80</f>
        <v>0</v>
      </c>
      <c r="F80" s="24">
        <f>'Point distribution and weighing'!F80</f>
        <v>0</v>
      </c>
      <c r="G80" s="24">
        <f>'Point distribution and weighing'!G80</f>
        <v>0</v>
      </c>
    </row>
    <row r="81" spans="1:7" ht="15" customHeight="1" thickBot="1">
      <c r="A81" s="41"/>
      <c r="B81" s="37" t="s">
        <v>54</v>
      </c>
      <c r="C81" s="51">
        <v>1</v>
      </c>
      <c r="D81" s="105"/>
      <c r="E81" s="106"/>
      <c r="F81" s="106"/>
      <c r="G81" s="107"/>
    </row>
    <row r="82" spans="1:7">
      <c r="A82" s="40">
        <v>14</v>
      </c>
      <c r="B82" s="122" t="s">
        <v>75</v>
      </c>
      <c r="C82" s="122"/>
      <c r="D82" s="122"/>
      <c r="E82" s="122"/>
      <c r="F82" s="122"/>
      <c r="G82" s="123"/>
    </row>
    <row r="83" spans="1:7" ht="15" customHeight="1">
      <c r="A83" s="42"/>
      <c r="B83" s="3" t="s">
        <v>76</v>
      </c>
      <c r="C83" s="2">
        <v>1</v>
      </c>
      <c r="D83" s="2">
        <f>IF(C83=1, E83,)</f>
        <v>3</v>
      </c>
      <c r="E83" s="24">
        <f>'Point distribution and weighing'!E83</f>
        <v>3</v>
      </c>
      <c r="F83" s="24">
        <f>'Point distribution and weighing'!F83</f>
        <v>0</v>
      </c>
      <c r="G83" s="24">
        <f>'Point distribution and weighing'!G83</f>
        <v>3</v>
      </c>
    </row>
    <row r="84" spans="1:7" ht="27" customHeight="1">
      <c r="A84" s="42"/>
      <c r="B84" s="3" t="s">
        <v>77</v>
      </c>
      <c r="C84" s="2"/>
      <c r="D84" s="2">
        <f>IF(C84=1, E84,)</f>
        <v>0</v>
      </c>
      <c r="E84" s="24">
        <f>'Point distribution and weighing'!E84</f>
        <v>2</v>
      </c>
      <c r="F84" s="24">
        <f>'Point distribution and weighing'!F84</f>
        <v>0</v>
      </c>
      <c r="G84" s="24">
        <f>'Point distribution and weighing'!G84</f>
        <v>0</v>
      </c>
    </row>
    <row r="85" spans="1:7" ht="15" customHeight="1">
      <c r="A85" s="42"/>
      <c r="B85" s="3" t="s">
        <v>78</v>
      </c>
      <c r="C85" s="2"/>
      <c r="D85" s="2">
        <f>IF(C85=1, E85,)</f>
        <v>0</v>
      </c>
      <c r="E85" s="24">
        <f>'Point distribution and weighing'!E85</f>
        <v>1</v>
      </c>
      <c r="F85" s="24">
        <f>'Point distribution and weighing'!F85</f>
        <v>0</v>
      </c>
      <c r="G85" s="24">
        <f>'Point distribution and weighing'!G85</f>
        <v>0</v>
      </c>
    </row>
    <row r="86" spans="1:7" ht="15" customHeight="1">
      <c r="A86" s="42"/>
      <c r="B86" s="6" t="s">
        <v>79</v>
      </c>
      <c r="C86" s="5"/>
      <c r="D86" s="2">
        <f>IF(C86=1, E86,)</f>
        <v>0</v>
      </c>
      <c r="E86" s="24">
        <f>'Point distribution and weighing'!E86</f>
        <v>0</v>
      </c>
      <c r="F86" s="24">
        <f>'Point distribution and weighing'!F86</f>
        <v>0</v>
      </c>
      <c r="G86" s="24">
        <f>'Point distribution and weighing'!G86</f>
        <v>0</v>
      </c>
    </row>
    <row r="87" spans="1:7" ht="15" customHeight="1" thickBot="1">
      <c r="A87" s="41"/>
      <c r="B87" s="50" t="s">
        <v>80</v>
      </c>
      <c r="C87" s="51">
        <v>1</v>
      </c>
      <c r="D87" s="105" t="s">
        <v>130</v>
      </c>
      <c r="E87" s="106"/>
      <c r="F87" s="106"/>
      <c r="G87" s="107"/>
    </row>
    <row r="88" spans="1:7">
      <c r="A88" s="40">
        <v>15</v>
      </c>
      <c r="B88" s="119" t="s">
        <v>81</v>
      </c>
      <c r="C88" s="108"/>
      <c r="D88" s="108"/>
      <c r="E88" s="108"/>
      <c r="F88" s="108"/>
      <c r="G88" s="109"/>
    </row>
    <row r="89" spans="1:7" ht="27" customHeight="1">
      <c r="A89" s="42"/>
      <c r="B89" s="23" t="s">
        <v>82</v>
      </c>
      <c r="C89" s="17"/>
      <c r="D89" s="2">
        <f>IF(C89=1, E89,)</f>
        <v>0</v>
      </c>
      <c r="E89" s="24">
        <f>'Point distribution and weighing'!E89</f>
        <v>3</v>
      </c>
      <c r="F89" s="24">
        <f>'Point distribution and weighing'!F89</f>
        <v>0</v>
      </c>
      <c r="G89" s="24">
        <f>'Point distribution and weighing'!G89</f>
        <v>3</v>
      </c>
    </row>
    <row r="90" spans="1:7" ht="27" customHeight="1">
      <c r="A90" s="42"/>
      <c r="B90" s="11" t="s">
        <v>83</v>
      </c>
      <c r="C90" s="2"/>
      <c r="D90" s="2">
        <f>IF(C90=1, E90,)</f>
        <v>0</v>
      </c>
      <c r="E90" s="24">
        <f>'Point distribution and weighing'!E90</f>
        <v>2</v>
      </c>
      <c r="F90" s="24">
        <f>'Point distribution and weighing'!F90</f>
        <v>0</v>
      </c>
      <c r="G90" s="24">
        <f>'Point distribution and weighing'!G90</f>
        <v>0</v>
      </c>
    </row>
    <row r="91" spans="1:7" ht="27" customHeight="1">
      <c r="A91" s="42"/>
      <c r="B91" s="11" t="s">
        <v>84</v>
      </c>
      <c r="C91" s="2"/>
      <c r="D91" s="2">
        <f>IF(C91=1, E91,)</f>
        <v>0</v>
      </c>
      <c r="E91" s="24">
        <f>'Point distribution and weighing'!E91</f>
        <v>1</v>
      </c>
      <c r="F91" s="24">
        <f>'Point distribution and weighing'!F91</f>
        <v>0</v>
      </c>
      <c r="G91" s="24">
        <f>'Point distribution and weighing'!G91</f>
        <v>0</v>
      </c>
    </row>
    <row r="92" spans="1:7" ht="27" customHeight="1">
      <c r="A92" s="42"/>
      <c r="B92" s="15" t="s">
        <v>85</v>
      </c>
      <c r="C92" s="5"/>
      <c r="D92" s="2">
        <f>IF(C92=1, E92,)</f>
        <v>0</v>
      </c>
      <c r="E92" s="24">
        <f>'Point distribution and weighing'!E92</f>
        <v>0</v>
      </c>
      <c r="F92" s="24">
        <f>'Point distribution and weighing'!F92</f>
        <v>0</v>
      </c>
      <c r="G92" s="24">
        <f>'Point distribution and weighing'!G92</f>
        <v>0</v>
      </c>
    </row>
    <row r="93" spans="1:7" ht="15" customHeight="1" thickBot="1">
      <c r="A93" s="41"/>
      <c r="B93" s="37" t="s">
        <v>54</v>
      </c>
      <c r="C93" s="51">
        <v>1</v>
      </c>
      <c r="D93" s="86"/>
      <c r="E93" s="86"/>
      <c r="F93" s="86"/>
      <c r="G93" s="87"/>
    </row>
    <row r="95" spans="1:7" ht="28">
      <c r="C95" s="63" t="s">
        <v>123</v>
      </c>
      <c r="D95" s="61">
        <f>SUM(D20:D24, D27:D31,D34:D36,D39:D41,D44:D46,D49:D51,D54:D56,D59:D60,D63:D66,D69:D74,D77:D80,D83:D86,D89:D92)</f>
        <v>25</v>
      </c>
      <c r="E95" s="62" t="s">
        <v>124</v>
      </c>
      <c r="F95" s="61">
        <f>SUM(G20:G24, G27:G31,G34:G36,G39:G41,G44:G46,G49:G51,G54:G56,G59:G60,G63:G66,G69:G75,G77:G80,G83:G86,G89:G92)</f>
        <v>42</v>
      </c>
    </row>
    <row r="96" spans="1:7">
      <c r="C96" s="63" t="s">
        <v>264</v>
      </c>
      <c r="D96" s="61">
        <f>SUM(I10,I18)</f>
        <v>2.0571428571428574</v>
      </c>
      <c r="E96" s="62" t="s">
        <v>265</v>
      </c>
      <c r="F96" s="61">
        <f>SUM(K10,K18)</f>
        <v>8</v>
      </c>
      <c r="G96" s="26"/>
    </row>
    <row r="97" spans="3:7" ht="28">
      <c r="C97" s="63" t="s">
        <v>120</v>
      </c>
      <c r="D97" s="61">
        <f>SUM(D95:D96)</f>
        <v>27.057142857142857</v>
      </c>
      <c r="E97" s="62" t="s">
        <v>125</v>
      </c>
      <c r="F97" s="61">
        <f>SUM(F95:F96)</f>
        <v>50</v>
      </c>
      <c r="G97" s="26"/>
    </row>
  </sheetData>
  <mergeCells count="28">
    <mergeCell ref="B88:G88"/>
    <mergeCell ref="D93:G93"/>
    <mergeCell ref="B62:G62"/>
    <mergeCell ref="D67:G67"/>
    <mergeCell ref="B68:G68"/>
    <mergeCell ref="D75:G75"/>
    <mergeCell ref="B76:G76"/>
    <mergeCell ref="D81:G81"/>
    <mergeCell ref="D57:G57"/>
    <mergeCell ref="B58:G58"/>
    <mergeCell ref="C61:G61"/>
    <mergeCell ref="B82:G82"/>
    <mergeCell ref="D87:G87"/>
    <mergeCell ref="B43:G43"/>
    <mergeCell ref="D47:G47"/>
    <mergeCell ref="B48:G48"/>
    <mergeCell ref="D52:G52"/>
    <mergeCell ref="B53:G53"/>
    <mergeCell ref="D32:G32"/>
    <mergeCell ref="B33:G33"/>
    <mergeCell ref="D37:G37"/>
    <mergeCell ref="B38:G38"/>
    <mergeCell ref="D42:G42"/>
    <mergeCell ref="B3:G3"/>
    <mergeCell ref="B10:G10"/>
    <mergeCell ref="B19:G19"/>
    <mergeCell ref="D25:G25"/>
    <mergeCell ref="B26:G26"/>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87" activePane="bottomLeft" state="frozen"/>
      <selection pane="bottomLeft" activeCell="J54" sqref="J54"/>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127</v>
      </c>
      <c r="C2" t="s">
        <v>86</v>
      </c>
      <c r="D2" t="s">
        <v>87</v>
      </c>
      <c r="E2" t="s">
        <v>88</v>
      </c>
      <c r="F2" t="s">
        <v>132</v>
      </c>
      <c r="G2" t="s">
        <v>260</v>
      </c>
    </row>
    <row r="3" spans="1:11" ht="30" customHeight="1">
      <c r="A3" s="45">
        <v>1</v>
      </c>
      <c r="B3" s="88" t="s">
        <v>0</v>
      </c>
      <c r="C3" s="90"/>
      <c r="D3" s="90"/>
      <c r="E3" s="90"/>
      <c r="F3" s="90"/>
      <c r="G3" s="91"/>
    </row>
    <row r="4" spans="1:11" ht="52.5" customHeight="1">
      <c r="A4" s="42"/>
      <c r="B4" s="43" t="s">
        <v>1</v>
      </c>
      <c r="C4" s="44" t="s">
        <v>2</v>
      </c>
      <c r="D4" s="44" t="s">
        <v>3</v>
      </c>
      <c r="E4" s="44" t="s">
        <v>4</v>
      </c>
      <c r="F4" s="44" t="s">
        <v>5</v>
      </c>
      <c r="G4" s="46"/>
    </row>
    <row r="5" spans="1:11">
      <c r="A5" s="42"/>
      <c r="B5" s="11" t="s">
        <v>6</v>
      </c>
      <c r="C5" s="11"/>
      <c r="D5" s="11"/>
      <c r="E5" s="11"/>
      <c r="F5" s="11"/>
      <c r="G5" s="46"/>
    </row>
    <row r="6" spans="1:11" ht="14.25" customHeight="1">
      <c r="A6" s="42"/>
      <c r="B6" s="11" t="s">
        <v>7</v>
      </c>
      <c r="C6" s="11"/>
      <c r="D6" s="11"/>
      <c r="E6" s="11"/>
      <c r="F6" s="11"/>
      <c r="G6" s="46"/>
    </row>
    <row r="7" spans="1:11" ht="15" customHeight="1">
      <c r="A7" s="42"/>
      <c r="B7" s="11" t="s">
        <v>8</v>
      </c>
      <c r="C7" s="11"/>
      <c r="D7" s="11"/>
      <c r="E7" s="11"/>
      <c r="F7" s="11"/>
      <c r="G7" s="46"/>
    </row>
    <row r="8" spans="1:11" ht="15" customHeight="1">
      <c r="A8" s="42"/>
      <c r="B8" s="11" t="s">
        <v>9</v>
      </c>
      <c r="C8" s="11"/>
      <c r="D8" s="11"/>
      <c r="E8" s="11"/>
      <c r="F8" s="11"/>
      <c r="G8" s="46"/>
    </row>
    <row r="9" spans="1:11" ht="15" thickBot="1">
      <c r="A9" s="41"/>
      <c r="B9" s="37" t="s">
        <v>10</v>
      </c>
      <c r="C9" s="37"/>
      <c r="D9" s="37"/>
      <c r="E9" s="37"/>
      <c r="F9" s="37"/>
      <c r="G9" s="47"/>
    </row>
    <row r="10" spans="1:11" ht="30" customHeight="1">
      <c r="A10" s="40">
        <v>2</v>
      </c>
      <c r="B10" s="131" t="s">
        <v>11</v>
      </c>
      <c r="C10" s="132"/>
      <c r="D10" s="132"/>
      <c r="E10" s="132"/>
      <c r="F10" s="132"/>
      <c r="G10" s="133"/>
      <c r="H10" s="63" t="s">
        <v>263</v>
      </c>
      <c r="I10" s="71">
        <f>SUM(C5:F9)*'Point distribution and weighing'!I10</f>
        <v>0</v>
      </c>
      <c r="J10" s="62" t="s">
        <v>121</v>
      </c>
      <c r="K10" s="61">
        <v>3</v>
      </c>
    </row>
    <row r="11" spans="1:11" ht="30" customHeight="1">
      <c r="A11" s="42"/>
      <c r="B11" s="34"/>
      <c r="C11" s="34" t="s">
        <v>12</v>
      </c>
      <c r="D11" s="34" t="s">
        <v>13</v>
      </c>
      <c r="E11" s="34" t="s">
        <v>14</v>
      </c>
      <c r="F11" s="34" t="s">
        <v>15</v>
      </c>
      <c r="G11" s="35" t="s">
        <v>16</v>
      </c>
    </row>
    <row r="12" spans="1:11" ht="15" customHeight="1">
      <c r="A12" s="42"/>
      <c r="B12" s="11" t="s">
        <v>17</v>
      </c>
      <c r="C12" s="9"/>
      <c r="D12" s="11"/>
      <c r="E12" s="9"/>
      <c r="F12" s="9"/>
      <c r="G12" s="36"/>
    </row>
    <row r="13" spans="1:11" ht="15" customHeight="1">
      <c r="A13" s="42"/>
      <c r="B13" s="11" t="s">
        <v>18</v>
      </c>
      <c r="C13" s="9"/>
      <c r="D13" s="11"/>
      <c r="E13" s="9"/>
      <c r="F13" s="9"/>
      <c r="G13" s="36"/>
    </row>
    <row r="14" spans="1:11" ht="27" customHeight="1">
      <c r="A14" s="42"/>
      <c r="B14" s="11" t="s">
        <v>19</v>
      </c>
      <c r="C14" s="9"/>
      <c r="D14" s="11"/>
      <c r="E14" s="9"/>
      <c r="F14" s="9"/>
      <c r="G14" s="36"/>
    </row>
    <row r="15" spans="1:11" ht="15" customHeight="1">
      <c r="A15" s="42"/>
      <c r="B15" s="11" t="s">
        <v>20</v>
      </c>
      <c r="C15" s="9"/>
      <c r="D15" s="11"/>
      <c r="E15" s="9"/>
      <c r="F15" s="9"/>
      <c r="G15" s="36"/>
    </row>
    <row r="16" spans="1:11" ht="15" customHeight="1">
      <c r="A16" s="42"/>
      <c r="B16" s="11" t="s">
        <v>21</v>
      </c>
      <c r="C16" s="9"/>
      <c r="D16" s="11"/>
      <c r="E16" s="9"/>
      <c r="F16" s="9"/>
      <c r="G16" s="36"/>
    </row>
    <row r="17" spans="1:11" ht="27" customHeight="1">
      <c r="A17" s="42"/>
      <c r="B17" s="11" t="s">
        <v>22</v>
      </c>
      <c r="C17" s="9"/>
      <c r="D17" s="11"/>
      <c r="E17" s="9"/>
      <c r="F17" s="9"/>
      <c r="G17" s="36"/>
    </row>
    <row r="18" spans="1:11" ht="15" customHeight="1" thickBot="1">
      <c r="A18" s="41"/>
      <c r="B18" s="37" t="s">
        <v>23</v>
      </c>
      <c r="C18" s="38"/>
      <c r="D18" s="37"/>
      <c r="E18" s="38"/>
      <c r="F18" s="38"/>
      <c r="G18" s="39"/>
      <c r="H18" s="63" t="s">
        <v>119</v>
      </c>
      <c r="I18" s="61">
        <f>SUM(C12:G18)*'Point distribution and weighing'!I17</f>
        <v>0</v>
      </c>
      <c r="J18" s="62" t="s">
        <v>122</v>
      </c>
      <c r="K18" s="61">
        <v>5</v>
      </c>
    </row>
    <row r="19" spans="1:11" ht="27" customHeight="1">
      <c r="A19" s="48">
        <v>3</v>
      </c>
      <c r="B19" s="126" t="s">
        <v>24</v>
      </c>
      <c r="C19" s="127"/>
      <c r="D19" s="127"/>
      <c r="E19" s="127"/>
      <c r="F19" s="127"/>
      <c r="G19" s="128"/>
    </row>
    <row r="20" spans="1:11">
      <c r="A20" s="42"/>
      <c r="B20" s="1" t="s">
        <v>25</v>
      </c>
      <c r="C20" s="2"/>
      <c r="D20" s="2">
        <f>IF(C20=1, E20,)</f>
        <v>0</v>
      </c>
      <c r="E20" s="24">
        <f>'Point distribution and weighing'!E20</f>
        <v>0</v>
      </c>
      <c r="F20" s="24">
        <f>'Point distribution and weighing'!F20</f>
        <v>0</v>
      </c>
      <c r="G20" s="24">
        <f>'Point distribution and weighing'!G20</f>
        <v>4</v>
      </c>
    </row>
    <row r="21" spans="1:11">
      <c r="A21" s="42"/>
      <c r="B21" s="1" t="s">
        <v>26</v>
      </c>
      <c r="C21" s="2"/>
      <c r="D21" s="2">
        <f t="shared" ref="D21:D24" si="0">IF(C21=1, E21,)</f>
        <v>0</v>
      </c>
      <c r="E21" s="24">
        <f>'Point distribution and weighing'!E21</f>
        <v>1</v>
      </c>
      <c r="F21" s="24">
        <f>'Point distribution and weighing'!F21</f>
        <v>0</v>
      </c>
      <c r="G21" s="24">
        <f>'Point distribution and weighing'!G21</f>
        <v>0</v>
      </c>
    </row>
    <row r="22" spans="1:11">
      <c r="A22" s="42"/>
      <c r="B22" s="1" t="s">
        <v>27</v>
      </c>
      <c r="C22" s="2"/>
      <c r="D22" s="2">
        <f t="shared" si="0"/>
        <v>0</v>
      </c>
      <c r="E22" s="24">
        <f>'Point distribution and weighing'!E22</f>
        <v>2</v>
      </c>
      <c r="F22" s="24">
        <f>'Point distribution and weighing'!F22</f>
        <v>0</v>
      </c>
      <c r="G22" s="24">
        <f>'Point distribution and weighing'!G22</f>
        <v>0</v>
      </c>
    </row>
    <row r="23" spans="1:11">
      <c r="A23" s="42"/>
      <c r="B23" s="1" t="s">
        <v>28</v>
      </c>
      <c r="C23" s="2"/>
      <c r="D23" s="2">
        <f t="shared" si="0"/>
        <v>0</v>
      </c>
      <c r="E23" s="24">
        <f>'Point distribution and weighing'!E23</f>
        <v>4</v>
      </c>
      <c r="F23" s="24">
        <f>'Point distribution and weighing'!F23</f>
        <v>0</v>
      </c>
      <c r="G23" s="24">
        <f>'Point distribution and weighing'!G23</f>
        <v>0</v>
      </c>
    </row>
    <row r="24" spans="1:11">
      <c r="A24" s="42"/>
      <c r="B24" s="1" t="s">
        <v>29</v>
      </c>
      <c r="C24" s="2"/>
      <c r="D24" s="2">
        <f t="shared" si="0"/>
        <v>0</v>
      </c>
      <c r="E24" s="24">
        <f>'Point distribution and weighing'!E24</f>
        <v>2</v>
      </c>
      <c r="F24" s="24">
        <f>'Point distribution and weighing'!F24</f>
        <v>0</v>
      </c>
      <c r="G24" s="24">
        <f>'Point distribution and weighing'!G24</f>
        <v>0</v>
      </c>
    </row>
    <row r="25" spans="1:11" ht="15" customHeight="1" thickBot="1">
      <c r="A25" s="41"/>
      <c r="B25" s="50" t="s">
        <v>60</v>
      </c>
      <c r="C25" s="51"/>
      <c r="D25" s="86"/>
      <c r="E25" s="86"/>
      <c r="F25" s="86"/>
      <c r="G25" s="87"/>
    </row>
    <row r="26" spans="1:11" ht="27" customHeight="1">
      <c r="A26" s="48">
        <v>4</v>
      </c>
      <c r="B26" s="88" t="s">
        <v>30</v>
      </c>
      <c r="C26" s="89"/>
      <c r="D26" s="89"/>
      <c r="E26" s="89"/>
      <c r="F26" s="89"/>
      <c r="G26" s="134"/>
    </row>
    <row r="27" spans="1:11">
      <c r="B27" s="1" t="s">
        <v>25</v>
      </c>
      <c r="C27" s="2"/>
      <c r="D27" s="2">
        <f t="shared" ref="D27:D31" si="1">IF(C27=1, E27,)</f>
        <v>0</v>
      </c>
      <c r="E27" s="24">
        <f>'Point distribution and weighing'!E27</f>
        <v>0</v>
      </c>
      <c r="F27" s="24">
        <f>'Point distribution and weighing'!F27</f>
        <v>0</v>
      </c>
      <c r="G27" s="24">
        <f>'Point distribution and weighing'!G27</f>
        <v>4</v>
      </c>
    </row>
    <row r="28" spans="1:11">
      <c r="B28" s="1" t="s">
        <v>26</v>
      </c>
      <c r="C28" s="2"/>
      <c r="D28" s="2">
        <f t="shared" si="1"/>
        <v>0</v>
      </c>
      <c r="E28" s="24">
        <f>'Point distribution and weighing'!E28</f>
        <v>1</v>
      </c>
      <c r="F28" s="24">
        <f>'Point distribution and weighing'!F28</f>
        <v>0</v>
      </c>
      <c r="G28" s="24">
        <f>'Point distribution and weighing'!G28</f>
        <v>0</v>
      </c>
    </row>
    <row r="29" spans="1:11">
      <c r="B29" s="1" t="s">
        <v>27</v>
      </c>
      <c r="C29" s="2"/>
      <c r="D29" s="2">
        <f t="shared" si="1"/>
        <v>0</v>
      </c>
      <c r="E29" s="24">
        <f>'Point distribution and weighing'!E29</f>
        <v>2</v>
      </c>
      <c r="F29" s="24">
        <f>'Point distribution and weighing'!F29</f>
        <v>0</v>
      </c>
      <c r="G29" s="24">
        <f>'Point distribution and weighing'!G29</f>
        <v>0</v>
      </c>
    </row>
    <row r="30" spans="1:11">
      <c r="B30" s="1" t="s">
        <v>28</v>
      </c>
      <c r="C30" s="2"/>
      <c r="D30" s="2">
        <f t="shared" si="1"/>
        <v>0</v>
      </c>
      <c r="E30" s="24">
        <f>'Point distribution and weighing'!E30</f>
        <v>4</v>
      </c>
      <c r="F30" s="24">
        <f>'Point distribution and weighing'!F30</f>
        <v>0</v>
      </c>
      <c r="G30" s="24">
        <f>'Point distribution and weighing'!G30</f>
        <v>0</v>
      </c>
    </row>
    <row r="31" spans="1:11">
      <c r="B31" s="4" t="s">
        <v>29</v>
      </c>
      <c r="C31" s="5"/>
      <c r="D31" s="2">
        <f t="shared" si="1"/>
        <v>0</v>
      </c>
      <c r="E31" s="24">
        <f>'Point distribution and weighing'!E31</f>
        <v>0</v>
      </c>
      <c r="F31" s="24">
        <f>'Point distribution and weighing'!F31</f>
        <v>0</v>
      </c>
      <c r="G31" s="24">
        <f>'Point distribution and weighing'!G31</f>
        <v>0</v>
      </c>
    </row>
    <row r="32" spans="1:11" ht="15" customHeight="1" thickBot="1">
      <c r="B32" s="6" t="s">
        <v>59</v>
      </c>
      <c r="C32" s="52"/>
      <c r="D32" s="100"/>
      <c r="E32" s="101"/>
      <c r="F32" s="101"/>
      <c r="G32" s="102"/>
    </row>
    <row r="33" spans="1:7">
      <c r="A33" s="40">
        <v>5</v>
      </c>
      <c r="B33" s="108" t="s">
        <v>31</v>
      </c>
      <c r="C33" s="108"/>
      <c r="D33" s="108"/>
      <c r="E33" s="108"/>
      <c r="F33" s="108"/>
      <c r="G33" s="109"/>
    </row>
    <row r="34" spans="1:7" ht="40" customHeight="1">
      <c r="A34" s="42"/>
      <c r="B34" s="20" t="s">
        <v>32</v>
      </c>
      <c r="C34" s="17"/>
      <c r="D34" s="2">
        <f t="shared" ref="D34:D36" si="2">IF(C34=1, E34,)</f>
        <v>0</v>
      </c>
      <c r="E34" s="24">
        <f>'Point distribution and weighing'!E34</f>
        <v>3</v>
      </c>
      <c r="F34" s="24">
        <f>'Point distribution and weighing'!F34</f>
        <v>0</v>
      </c>
      <c r="G34" s="24">
        <f>'Point distribution and weighing'!G34</f>
        <v>3</v>
      </c>
    </row>
    <row r="35" spans="1:7" ht="27" customHeight="1">
      <c r="A35" s="42"/>
      <c r="B35" s="3" t="s">
        <v>33</v>
      </c>
      <c r="C35" s="2"/>
      <c r="D35" s="2">
        <f t="shared" si="2"/>
        <v>0</v>
      </c>
      <c r="E35" s="24">
        <f>'Point distribution and weighing'!E35</f>
        <v>1</v>
      </c>
      <c r="F35" s="24">
        <f>'Point distribution and weighing'!F35</f>
        <v>0</v>
      </c>
      <c r="G35" s="24">
        <f>'Point distribution and weighing'!G35</f>
        <v>0</v>
      </c>
    </row>
    <row r="36" spans="1:7" ht="15" customHeight="1">
      <c r="A36" s="42"/>
      <c r="B36" s="6" t="s">
        <v>34</v>
      </c>
      <c r="C36" s="5"/>
      <c r="D36" s="2">
        <f t="shared" si="2"/>
        <v>0</v>
      </c>
      <c r="E36" s="24">
        <f>'Point distribution and weighing'!E36</f>
        <v>0</v>
      </c>
      <c r="F36" s="24">
        <f>'Point distribution and weighing'!F36</f>
        <v>0</v>
      </c>
      <c r="G36" s="24">
        <f>'Point distribution and weighing'!G36</f>
        <v>0</v>
      </c>
    </row>
    <row r="37" spans="1:7" ht="15" customHeight="1" thickBot="1">
      <c r="A37" s="41"/>
      <c r="B37" s="50" t="s">
        <v>40</v>
      </c>
      <c r="C37" s="51"/>
      <c r="D37" s="105"/>
      <c r="E37" s="106"/>
      <c r="F37" s="106"/>
      <c r="G37" s="107"/>
    </row>
    <row r="38" spans="1:7">
      <c r="A38" s="40">
        <v>6</v>
      </c>
      <c r="B38" s="108" t="s">
        <v>35</v>
      </c>
      <c r="C38" s="108"/>
      <c r="D38" s="108"/>
      <c r="E38" s="108"/>
      <c r="F38" s="108"/>
      <c r="G38" s="109"/>
    </row>
    <row r="39" spans="1:7" ht="40" customHeight="1">
      <c r="A39" s="42"/>
      <c r="B39" s="20" t="s">
        <v>36</v>
      </c>
      <c r="C39" s="17"/>
      <c r="D39" s="2">
        <f t="shared" ref="D39:D41" si="3">IF(C39=1, E39,)</f>
        <v>0</v>
      </c>
      <c r="E39" s="24">
        <f>'Point distribution and weighing'!E39</f>
        <v>3</v>
      </c>
      <c r="F39" s="24">
        <f>'Point distribution and weighing'!F39</f>
        <v>0</v>
      </c>
      <c r="G39" s="24">
        <f>'Point distribution and weighing'!G39</f>
        <v>3</v>
      </c>
    </row>
    <row r="40" spans="1:7" ht="27" customHeight="1">
      <c r="A40" s="42"/>
      <c r="B40" s="3" t="s">
        <v>37</v>
      </c>
      <c r="C40" s="2"/>
      <c r="D40" s="2">
        <f t="shared" si="3"/>
        <v>0</v>
      </c>
      <c r="E40" s="24">
        <f>'Point distribution and weighing'!E40</f>
        <v>1</v>
      </c>
      <c r="F40" s="24">
        <f>'Point distribution and weighing'!F40</f>
        <v>0</v>
      </c>
      <c r="G40" s="24">
        <f>'Point distribution and weighing'!G40</f>
        <v>0</v>
      </c>
    </row>
    <row r="41" spans="1:7" ht="15" customHeight="1">
      <c r="A41" s="42"/>
      <c r="B41" s="6" t="s">
        <v>38</v>
      </c>
      <c r="C41" s="5"/>
      <c r="D41" s="2">
        <f t="shared" si="3"/>
        <v>0</v>
      </c>
      <c r="E41" s="24">
        <f>'Point distribution and weighing'!E41</f>
        <v>0</v>
      </c>
      <c r="F41" s="24">
        <f>'Point distribution and weighing'!F41</f>
        <v>0</v>
      </c>
      <c r="G41" s="24">
        <f>'Point distribution and weighing'!G41</f>
        <v>0</v>
      </c>
    </row>
    <row r="42" spans="1:7" ht="15" customHeight="1" thickBot="1">
      <c r="A42" s="41"/>
      <c r="B42" s="50" t="s">
        <v>39</v>
      </c>
      <c r="C42" s="51"/>
      <c r="D42" s="86"/>
      <c r="E42" s="86"/>
      <c r="F42" s="86"/>
      <c r="G42" s="87"/>
    </row>
    <row r="43" spans="1:7" ht="27" customHeight="1">
      <c r="A43" s="40">
        <v>7</v>
      </c>
      <c r="B43" s="126" t="s">
        <v>41</v>
      </c>
      <c r="C43" s="127"/>
      <c r="D43" s="127"/>
      <c r="E43" s="127"/>
      <c r="F43" s="127"/>
      <c r="G43" s="128"/>
    </row>
    <row r="44" spans="1:7" ht="27" customHeight="1">
      <c r="A44" s="42"/>
      <c r="B44" s="19" t="s">
        <v>42</v>
      </c>
      <c r="C44" s="17"/>
      <c r="D44" s="2">
        <f t="shared" ref="D44:D46" si="4">IF(C44=1, E44,)</f>
        <v>0</v>
      </c>
      <c r="E44" s="24">
        <f>'Point distribution and weighing'!E44</f>
        <v>3</v>
      </c>
      <c r="F44" s="24">
        <f>'Point distribution and weighing'!F44</f>
        <v>0</v>
      </c>
      <c r="G44" s="24">
        <f>'Point distribution and weighing'!G44</f>
        <v>3</v>
      </c>
    </row>
    <row r="45" spans="1:7" ht="27" customHeight="1">
      <c r="A45" s="42"/>
      <c r="B45" s="7" t="s">
        <v>43</v>
      </c>
      <c r="C45" s="2"/>
      <c r="D45" s="2">
        <f t="shared" si="4"/>
        <v>0</v>
      </c>
      <c r="E45" s="24">
        <f>'Point distribution and weighing'!E45</f>
        <v>1</v>
      </c>
      <c r="F45" s="24">
        <f>'Point distribution and weighing'!F45</f>
        <v>0</v>
      </c>
      <c r="G45" s="24">
        <f>'Point distribution and weighing'!G45</f>
        <v>0</v>
      </c>
    </row>
    <row r="46" spans="1:7" ht="15" customHeight="1">
      <c r="A46" s="42"/>
      <c r="B46" s="8" t="s">
        <v>44</v>
      </c>
      <c r="C46" s="5"/>
      <c r="D46" s="2">
        <f t="shared" si="4"/>
        <v>0</v>
      </c>
      <c r="E46" s="24">
        <f>'Point distribution and weighing'!E46</f>
        <v>0</v>
      </c>
      <c r="F46" s="24">
        <f>'Point distribution and weighing'!F46</f>
        <v>0</v>
      </c>
      <c r="G46" s="24">
        <f>'Point distribution and weighing'!G46</f>
        <v>0</v>
      </c>
    </row>
    <row r="47" spans="1:7" ht="15" customHeight="1" thickBot="1">
      <c r="A47" s="41"/>
      <c r="B47" s="50" t="s">
        <v>45</v>
      </c>
      <c r="C47" s="51"/>
      <c r="D47" s="86"/>
      <c r="E47" s="86"/>
      <c r="F47" s="86"/>
      <c r="G47" s="87"/>
    </row>
    <row r="48" spans="1:7" ht="27.75" customHeight="1">
      <c r="A48" s="40">
        <v>8</v>
      </c>
      <c r="B48" s="127" t="s">
        <v>46</v>
      </c>
      <c r="C48" s="127"/>
      <c r="D48" s="127"/>
      <c r="E48" s="127"/>
      <c r="F48" s="127"/>
      <c r="G48" s="128"/>
    </row>
    <row r="49" spans="1:7" ht="15" customHeight="1">
      <c r="A49" s="42"/>
      <c r="B49" s="19" t="s">
        <v>47</v>
      </c>
      <c r="C49" s="17"/>
      <c r="D49" s="2">
        <f t="shared" ref="D49:D51" si="5">IF(C49=1, E49,)</f>
        <v>0</v>
      </c>
      <c r="E49" s="24">
        <f>'Point distribution and weighing'!E49</f>
        <v>3</v>
      </c>
      <c r="F49" s="24">
        <f>'Point distribution and weighing'!F49</f>
        <v>0</v>
      </c>
      <c r="G49" s="24">
        <f>'Point distribution and weighing'!G49</f>
        <v>3</v>
      </c>
    </row>
    <row r="50" spans="1:7" ht="15" customHeight="1">
      <c r="A50" s="42"/>
      <c r="B50" s="7" t="s">
        <v>48</v>
      </c>
      <c r="C50" s="2"/>
      <c r="D50" s="2">
        <f t="shared" si="5"/>
        <v>0</v>
      </c>
      <c r="E50" s="24">
        <f>'Point distribution and weighing'!E50</f>
        <v>1</v>
      </c>
      <c r="F50" s="24">
        <f>'Point distribution and weighing'!F50</f>
        <v>0</v>
      </c>
      <c r="G50" s="24">
        <f>'Point distribution and weighing'!G50</f>
        <v>0</v>
      </c>
    </row>
    <row r="51" spans="1:7" ht="15" customHeight="1">
      <c r="A51" s="42"/>
      <c r="B51" s="8" t="s">
        <v>49</v>
      </c>
      <c r="C51" s="5"/>
      <c r="D51" s="2">
        <f t="shared" si="5"/>
        <v>0</v>
      </c>
      <c r="E51" s="24">
        <f>'Point distribution and weighing'!E51</f>
        <v>0</v>
      </c>
      <c r="F51" s="24">
        <f>'Point distribution and weighing'!F51</f>
        <v>0</v>
      </c>
      <c r="G51" s="24">
        <f>'Point distribution and weighing'!G51</f>
        <v>0</v>
      </c>
    </row>
    <row r="52" spans="1:7" ht="15" customHeight="1" thickBot="1">
      <c r="A52" s="41"/>
      <c r="B52" s="50" t="s">
        <v>45</v>
      </c>
      <c r="C52" s="51"/>
      <c r="D52" s="105"/>
      <c r="E52" s="106"/>
      <c r="F52" s="106"/>
      <c r="G52" s="107"/>
    </row>
    <row r="53" spans="1:7" ht="27" customHeight="1">
      <c r="A53" s="40">
        <v>9</v>
      </c>
      <c r="B53" s="126" t="s">
        <v>50</v>
      </c>
      <c r="C53" s="127"/>
      <c r="D53" s="127"/>
      <c r="E53" s="127"/>
      <c r="F53" s="127"/>
      <c r="G53" s="128"/>
    </row>
    <row r="54" spans="1:7" ht="15" customHeight="1">
      <c r="A54" s="42"/>
      <c r="B54" s="19" t="s">
        <v>51</v>
      </c>
      <c r="C54" s="17"/>
      <c r="D54" s="2">
        <f t="shared" ref="D54:D56" si="6">IF(C54=1, E54,)</f>
        <v>0</v>
      </c>
      <c r="E54" s="24">
        <f>'Point distribution and weighing'!E54</f>
        <v>3</v>
      </c>
      <c r="F54" s="24">
        <f>'Point distribution and weighing'!F54</f>
        <v>0</v>
      </c>
      <c r="G54" s="24">
        <f>'Point distribution and weighing'!G54</f>
        <v>3</v>
      </c>
    </row>
    <row r="55" spans="1:7" ht="15" customHeight="1">
      <c r="A55" s="42"/>
      <c r="B55" s="7" t="s">
        <v>52</v>
      </c>
      <c r="C55" s="2"/>
      <c r="D55" s="2">
        <f t="shared" si="6"/>
        <v>0</v>
      </c>
      <c r="E55" s="24">
        <f>'Point distribution and weighing'!E55</f>
        <v>1</v>
      </c>
      <c r="F55" s="24">
        <f>'Point distribution and weighing'!F55</f>
        <v>0</v>
      </c>
      <c r="G55" s="24">
        <f>'Point distribution and weighing'!G55</f>
        <v>0</v>
      </c>
    </row>
    <row r="56" spans="1:7" ht="15" customHeight="1">
      <c r="A56" s="42"/>
      <c r="B56" s="8" t="s">
        <v>53</v>
      </c>
      <c r="C56" s="5"/>
      <c r="D56" s="2">
        <f t="shared" si="6"/>
        <v>0</v>
      </c>
      <c r="E56" s="24">
        <f>'Point distribution and weighing'!E56</f>
        <v>0</v>
      </c>
      <c r="F56" s="24">
        <f>'Point distribution and weighing'!F56</f>
        <v>0</v>
      </c>
      <c r="G56" s="24">
        <f>'Point distribution and weighing'!G56</f>
        <v>0</v>
      </c>
    </row>
    <row r="57" spans="1:7" ht="15" customHeight="1" thickBot="1">
      <c r="A57" s="41"/>
      <c r="B57" s="50" t="s">
        <v>54</v>
      </c>
      <c r="C57" s="51"/>
      <c r="D57" s="105"/>
      <c r="E57" s="106"/>
      <c r="F57" s="106"/>
      <c r="G57" s="107"/>
    </row>
    <row r="58" spans="1:7" ht="27" customHeight="1">
      <c r="A58" s="40">
        <v>10</v>
      </c>
      <c r="B58" s="129" t="s">
        <v>55</v>
      </c>
      <c r="C58" s="129"/>
      <c r="D58" s="129"/>
      <c r="E58" s="129"/>
      <c r="F58" s="129"/>
      <c r="G58" s="130"/>
    </row>
    <row r="59" spans="1:7">
      <c r="A59" s="42"/>
      <c r="B59" s="18" t="s">
        <v>57</v>
      </c>
      <c r="C59" s="18"/>
      <c r="D59" s="2">
        <f t="shared" ref="D59:D60" si="7">IF(C59=1, E59,)</f>
        <v>0</v>
      </c>
      <c r="E59" s="24">
        <f>'Point distribution and weighing'!E59</f>
        <v>3</v>
      </c>
      <c r="F59" s="24">
        <f>'Point distribution and weighing'!F59</f>
        <v>0</v>
      </c>
      <c r="G59" s="24">
        <f>'Point distribution and weighing'!G59</f>
        <v>3</v>
      </c>
    </row>
    <row r="60" spans="1:7">
      <c r="A60" s="42"/>
      <c r="B60" s="10" t="s">
        <v>58</v>
      </c>
      <c r="C60" s="2"/>
      <c r="D60" s="2">
        <f t="shared" si="7"/>
        <v>0</v>
      </c>
      <c r="E60" s="24">
        <f>'Point distribution and weighing'!E60</f>
        <v>0</v>
      </c>
      <c r="F60" s="24">
        <f>'Point distribution and weighing'!F60</f>
        <v>0</v>
      </c>
      <c r="G60" s="24">
        <f>'Point distribution and weighing'!G60</f>
        <v>0</v>
      </c>
    </row>
    <row r="61" spans="1:7" ht="27" customHeight="1" thickBot="1">
      <c r="A61" s="41"/>
      <c r="B61" s="37" t="s">
        <v>56</v>
      </c>
      <c r="C61" s="86"/>
      <c r="D61" s="86"/>
      <c r="E61" s="86"/>
      <c r="F61" s="86"/>
      <c r="G61" s="87"/>
    </row>
    <row r="62" spans="1:7" ht="15" thickBot="1">
      <c r="A62" s="40">
        <v>11</v>
      </c>
      <c r="B62" s="113" t="s">
        <v>61</v>
      </c>
      <c r="C62" s="113"/>
      <c r="D62" s="114"/>
      <c r="E62" s="114"/>
      <c r="F62" s="114"/>
      <c r="G62" s="115"/>
    </row>
    <row r="63" spans="1:7">
      <c r="B63" s="16" t="s">
        <v>25</v>
      </c>
      <c r="C63" s="17"/>
      <c r="D63" s="2">
        <f t="shared" ref="D63:D66" si="8">IF(C63=1, E63,)</f>
        <v>0</v>
      </c>
      <c r="E63" s="24">
        <f>'Point distribution and weighing'!E63</f>
        <v>0</v>
      </c>
      <c r="F63" s="24">
        <f>'Point distribution and weighing'!F63</f>
        <v>0</v>
      </c>
      <c r="G63" s="24">
        <f>'Point distribution and weighing'!G63</f>
        <v>0</v>
      </c>
    </row>
    <row r="64" spans="1:7">
      <c r="B64" s="12" t="s">
        <v>26</v>
      </c>
      <c r="C64" s="2"/>
      <c r="D64" s="2">
        <f t="shared" si="8"/>
        <v>0</v>
      </c>
      <c r="E64" s="24">
        <f>'Point distribution and weighing'!E64</f>
        <v>1</v>
      </c>
      <c r="F64" s="24">
        <f>'Point distribution and weighing'!F64</f>
        <v>0</v>
      </c>
      <c r="G64" s="24">
        <f>'Point distribution and weighing'!G64</f>
        <v>0</v>
      </c>
    </row>
    <row r="65" spans="1:7">
      <c r="B65" s="12" t="s">
        <v>27</v>
      </c>
      <c r="C65" s="2"/>
      <c r="D65" s="2">
        <f t="shared" si="8"/>
        <v>0</v>
      </c>
      <c r="E65" s="24">
        <f>'Point distribution and weighing'!E65</f>
        <v>2</v>
      </c>
      <c r="F65" s="24">
        <f>'Point distribution and weighing'!F65</f>
        <v>0</v>
      </c>
      <c r="G65" s="24">
        <f>'Point distribution and weighing'!G65</f>
        <v>0</v>
      </c>
    </row>
    <row r="66" spans="1:7">
      <c r="B66" s="13" t="s">
        <v>62</v>
      </c>
      <c r="C66" s="5"/>
      <c r="D66" s="2">
        <f t="shared" si="8"/>
        <v>0</v>
      </c>
      <c r="E66" s="24">
        <f>'Point distribution and weighing'!E66</f>
        <v>3</v>
      </c>
      <c r="F66" s="24">
        <f>'Point distribution and weighing'!F66</f>
        <v>0</v>
      </c>
      <c r="G66" s="24">
        <f>'Point distribution and weighing'!G66</f>
        <v>3</v>
      </c>
    </row>
    <row r="67" spans="1:7" ht="15" customHeight="1" thickBot="1">
      <c r="B67" s="3" t="s">
        <v>54</v>
      </c>
      <c r="C67" s="25"/>
      <c r="D67" s="116"/>
      <c r="E67" s="117"/>
      <c r="F67" s="117"/>
      <c r="G67" s="118"/>
    </row>
    <row r="68" spans="1:7">
      <c r="A68" s="40">
        <v>12</v>
      </c>
      <c r="B68" s="119" t="s">
        <v>68</v>
      </c>
      <c r="C68" s="108"/>
      <c r="D68" s="108"/>
      <c r="E68" s="108"/>
      <c r="F68" s="108"/>
      <c r="G68" s="109"/>
    </row>
    <row r="69" spans="1:7">
      <c r="A69" s="42"/>
      <c r="B69" s="22" t="s">
        <v>63</v>
      </c>
      <c r="C69" s="17"/>
      <c r="D69" s="17" t="s">
        <v>261</v>
      </c>
      <c r="E69" s="70"/>
      <c r="F69" s="17"/>
      <c r="G69" s="53"/>
    </row>
    <row r="70" spans="1:7">
      <c r="A70" s="42"/>
      <c r="B70" s="14" t="s">
        <v>64</v>
      </c>
      <c r="C70" s="2"/>
      <c r="D70" s="2">
        <f t="shared" ref="D70:D74" si="9">IF(C70=1, E70,)</f>
        <v>0</v>
      </c>
      <c r="E70" s="24">
        <f>'Point distribution and weighing'!E70</f>
        <v>0</v>
      </c>
      <c r="F70" s="24">
        <f>'Point distribution and weighing'!F70</f>
        <v>0</v>
      </c>
      <c r="G70" s="24">
        <f>'Point distribution and weighing'!G70</f>
        <v>0</v>
      </c>
    </row>
    <row r="71" spans="1:7" ht="15" customHeight="1">
      <c r="A71" s="42"/>
      <c r="B71" s="11" t="s">
        <v>65</v>
      </c>
      <c r="C71" s="2"/>
      <c r="D71" s="2">
        <f t="shared" si="9"/>
        <v>0</v>
      </c>
      <c r="E71" s="24">
        <f>'Point distribution and weighing'!E71</f>
        <v>0</v>
      </c>
      <c r="F71" s="24">
        <f>'Point distribution and weighing'!F71</f>
        <v>0</v>
      </c>
      <c r="G71" s="24">
        <f>'Point distribution and weighing'!G71</f>
        <v>0</v>
      </c>
    </row>
    <row r="72" spans="1:7" ht="15" customHeight="1">
      <c r="A72" s="42"/>
      <c r="B72" s="11" t="s">
        <v>66</v>
      </c>
      <c r="C72" s="2"/>
      <c r="D72" s="2">
        <f t="shared" si="9"/>
        <v>0</v>
      </c>
      <c r="E72" s="24">
        <f>'Point distribution and weighing'!E72</f>
        <v>4</v>
      </c>
      <c r="F72" s="24">
        <f>'Point distribution and weighing'!F72</f>
        <v>0</v>
      </c>
      <c r="G72" s="24">
        <f>'Point distribution and weighing'!G72</f>
        <v>4</v>
      </c>
    </row>
    <row r="73" spans="1:7" ht="15" customHeight="1">
      <c r="A73" s="42"/>
      <c r="B73" s="11" t="s">
        <v>67</v>
      </c>
      <c r="C73" s="2"/>
      <c r="D73" s="2">
        <f t="shared" si="9"/>
        <v>0</v>
      </c>
      <c r="E73" s="24">
        <f>'Point distribution and weighing'!E73</f>
        <v>2</v>
      </c>
      <c r="F73" s="24">
        <f>'Point distribution and weighing'!F73</f>
        <v>0</v>
      </c>
      <c r="G73" s="24">
        <f>'Point distribution and weighing'!G73</f>
        <v>0</v>
      </c>
    </row>
    <row r="74" spans="1:7" ht="15" customHeight="1">
      <c r="A74" s="42"/>
      <c r="B74" s="15" t="s">
        <v>69</v>
      </c>
      <c r="C74" s="5"/>
      <c r="D74" s="2">
        <f t="shared" si="9"/>
        <v>0</v>
      </c>
      <c r="E74" s="24">
        <f>'Point distribution and weighing'!E74</f>
        <v>1</v>
      </c>
      <c r="F74" s="24">
        <f>'Point distribution and weighing'!F74</f>
        <v>0</v>
      </c>
      <c r="G74" s="24">
        <f>'Point distribution and weighing'!G74</f>
        <v>0</v>
      </c>
    </row>
    <row r="75" spans="1:7" ht="15" customHeight="1" thickBot="1">
      <c r="A75" s="41"/>
      <c r="B75" s="37" t="s">
        <v>54</v>
      </c>
      <c r="C75" s="51"/>
      <c r="D75" s="105"/>
      <c r="E75" s="106"/>
      <c r="F75" s="106"/>
      <c r="G75" s="107"/>
    </row>
    <row r="76" spans="1:7" ht="30" customHeight="1">
      <c r="A76" s="40">
        <v>13</v>
      </c>
      <c r="B76" s="124" t="s">
        <v>70</v>
      </c>
      <c r="C76" s="124"/>
      <c r="D76" s="124"/>
      <c r="E76" s="124"/>
      <c r="F76" s="124"/>
      <c r="G76" s="125"/>
    </row>
    <row r="77" spans="1:7" ht="15" customHeight="1">
      <c r="A77" s="42"/>
      <c r="B77" s="11" t="s">
        <v>71</v>
      </c>
      <c r="C77" s="2"/>
      <c r="D77" s="2">
        <f t="shared" ref="D77:D80" si="10">IF(C77=1, E77,)</f>
        <v>0</v>
      </c>
      <c r="E77" s="24">
        <f>'Point distribution and weighing'!E77</f>
        <v>3</v>
      </c>
      <c r="F77" s="24">
        <f>'Point distribution and weighing'!F77</f>
        <v>0</v>
      </c>
      <c r="G77" s="24">
        <f>'Point distribution and weighing'!G77</f>
        <v>3</v>
      </c>
    </row>
    <row r="78" spans="1:7" ht="30" customHeight="1">
      <c r="A78" s="42"/>
      <c r="B78" s="11" t="s">
        <v>72</v>
      </c>
      <c r="C78" s="2"/>
      <c r="D78" s="2">
        <f t="shared" si="10"/>
        <v>0</v>
      </c>
      <c r="E78" s="24">
        <f>'Point distribution and weighing'!E78</f>
        <v>2</v>
      </c>
      <c r="F78" s="24">
        <f>'Point distribution and weighing'!F78</f>
        <v>0</v>
      </c>
      <c r="G78" s="24">
        <f>'Point distribution and weighing'!G78</f>
        <v>0</v>
      </c>
    </row>
    <row r="79" spans="1:7" ht="15" customHeight="1">
      <c r="A79" s="42"/>
      <c r="B79" s="11" t="s">
        <v>73</v>
      </c>
      <c r="C79" s="2"/>
      <c r="D79" s="2">
        <f t="shared" si="10"/>
        <v>0</v>
      </c>
      <c r="E79" s="24">
        <f>'Point distribution and weighing'!E79</f>
        <v>1</v>
      </c>
      <c r="F79" s="24">
        <f>'Point distribution and weighing'!F79</f>
        <v>0</v>
      </c>
      <c r="G79" s="24">
        <f>'Point distribution and weighing'!G79</f>
        <v>0</v>
      </c>
    </row>
    <row r="80" spans="1:7" ht="15" customHeight="1">
      <c r="A80" s="42"/>
      <c r="B80" s="15" t="s">
        <v>74</v>
      </c>
      <c r="C80" s="5"/>
      <c r="D80" s="2">
        <f t="shared" si="10"/>
        <v>0</v>
      </c>
      <c r="E80" s="24">
        <f>'Point distribution and weighing'!E80</f>
        <v>0</v>
      </c>
      <c r="F80" s="24">
        <f>'Point distribution and weighing'!F80</f>
        <v>0</v>
      </c>
      <c r="G80" s="24">
        <f>'Point distribution and weighing'!G80</f>
        <v>0</v>
      </c>
    </row>
    <row r="81" spans="1:7" ht="15" customHeight="1" thickBot="1">
      <c r="A81" s="41"/>
      <c r="B81" s="37" t="s">
        <v>54</v>
      </c>
      <c r="C81" s="51"/>
      <c r="D81" s="105"/>
      <c r="E81" s="106"/>
      <c r="F81" s="106"/>
      <c r="G81" s="107"/>
    </row>
    <row r="82" spans="1:7">
      <c r="A82" s="40">
        <v>14</v>
      </c>
      <c r="B82" s="122" t="s">
        <v>75</v>
      </c>
      <c r="C82" s="122"/>
      <c r="D82" s="122"/>
      <c r="E82" s="122"/>
      <c r="F82" s="122"/>
      <c r="G82" s="123"/>
    </row>
    <row r="83" spans="1:7" ht="15" customHeight="1">
      <c r="A83" s="42"/>
      <c r="B83" s="3" t="s">
        <v>76</v>
      </c>
      <c r="C83" s="2"/>
      <c r="D83" s="2">
        <f t="shared" ref="D83:D86" si="11">IF(C83=1, E83,)</f>
        <v>0</v>
      </c>
      <c r="E83" s="24">
        <f>'Point distribution and weighing'!E83</f>
        <v>3</v>
      </c>
      <c r="F83" s="24">
        <f>'Point distribution and weighing'!F83</f>
        <v>0</v>
      </c>
      <c r="G83" s="24">
        <f>'Point distribution and weighing'!G83</f>
        <v>3</v>
      </c>
    </row>
    <row r="84" spans="1:7" ht="27" customHeight="1">
      <c r="A84" s="42"/>
      <c r="B84" s="3" t="s">
        <v>77</v>
      </c>
      <c r="C84" s="2"/>
      <c r="D84" s="2">
        <f t="shared" si="11"/>
        <v>0</v>
      </c>
      <c r="E84" s="24">
        <f>'Point distribution and weighing'!E84</f>
        <v>2</v>
      </c>
      <c r="F84" s="24">
        <f>'Point distribution and weighing'!F84</f>
        <v>0</v>
      </c>
      <c r="G84" s="24">
        <f>'Point distribution and weighing'!G84</f>
        <v>0</v>
      </c>
    </row>
    <row r="85" spans="1:7" ht="15" customHeight="1">
      <c r="A85" s="42"/>
      <c r="B85" s="3" t="s">
        <v>78</v>
      </c>
      <c r="C85" s="2"/>
      <c r="D85" s="2">
        <f t="shared" si="11"/>
        <v>0</v>
      </c>
      <c r="E85" s="24">
        <f>'Point distribution and weighing'!E85</f>
        <v>1</v>
      </c>
      <c r="F85" s="24">
        <f>'Point distribution and weighing'!F85</f>
        <v>0</v>
      </c>
      <c r="G85" s="24">
        <f>'Point distribution and weighing'!G85</f>
        <v>0</v>
      </c>
    </row>
    <row r="86" spans="1:7" ht="15" customHeight="1">
      <c r="A86" s="42"/>
      <c r="B86" s="6" t="s">
        <v>79</v>
      </c>
      <c r="C86" s="5"/>
      <c r="D86" s="2">
        <f t="shared" si="11"/>
        <v>0</v>
      </c>
      <c r="E86" s="24">
        <f>'Point distribution and weighing'!E86</f>
        <v>0</v>
      </c>
      <c r="F86" s="24">
        <f>'Point distribution and weighing'!F86</f>
        <v>0</v>
      </c>
      <c r="G86" s="24">
        <f>'Point distribution and weighing'!G86</f>
        <v>0</v>
      </c>
    </row>
    <row r="87" spans="1:7" ht="15" customHeight="1" thickBot="1">
      <c r="A87" s="41"/>
      <c r="B87" s="50" t="s">
        <v>80</v>
      </c>
      <c r="C87" s="51"/>
      <c r="D87" s="105"/>
      <c r="E87" s="106"/>
      <c r="F87" s="106"/>
      <c r="G87" s="107"/>
    </row>
    <row r="88" spans="1:7">
      <c r="A88" s="40">
        <v>15</v>
      </c>
      <c r="B88" s="119" t="s">
        <v>81</v>
      </c>
      <c r="C88" s="108"/>
      <c r="D88" s="108"/>
      <c r="E88" s="108"/>
      <c r="F88" s="108"/>
      <c r="G88" s="109"/>
    </row>
    <row r="89" spans="1:7" ht="27" customHeight="1">
      <c r="A89" s="42"/>
      <c r="B89" s="23" t="s">
        <v>82</v>
      </c>
      <c r="C89" s="17"/>
      <c r="D89" s="2">
        <f t="shared" ref="D89:D92" si="12">IF(C89=1, E89,)</f>
        <v>0</v>
      </c>
      <c r="E89" s="24">
        <f>'Point distribution and weighing'!E89</f>
        <v>3</v>
      </c>
      <c r="F89" s="24">
        <f>'Point distribution and weighing'!F89</f>
        <v>0</v>
      </c>
      <c r="G89" s="24">
        <f>'Point distribution and weighing'!G89</f>
        <v>3</v>
      </c>
    </row>
    <row r="90" spans="1:7" ht="27" customHeight="1">
      <c r="A90" s="42"/>
      <c r="B90" s="11" t="s">
        <v>83</v>
      </c>
      <c r="C90" s="2"/>
      <c r="D90" s="2">
        <f t="shared" si="12"/>
        <v>0</v>
      </c>
      <c r="E90" s="24">
        <f>'Point distribution and weighing'!E90</f>
        <v>2</v>
      </c>
      <c r="F90" s="24">
        <f>'Point distribution and weighing'!F90</f>
        <v>0</v>
      </c>
      <c r="G90" s="24">
        <f>'Point distribution and weighing'!G90</f>
        <v>0</v>
      </c>
    </row>
    <row r="91" spans="1:7" ht="27" customHeight="1">
      <c r="A91" s="42"/>
      <c r="B91" s="11" t="s">
        <v>84</v>
      </c>
      <c r="C91" s="2"/>
      <c r="D91" s="2">
        <f t="shared" si="12"/>
        <v>0</v>
      </c>
      <c r="E91" s="24">
        <f>'Point distribution and weighing'!E91</f>
        <v>1</v>
      </c>
      <c r="F91" s="24">
        <f>'Point distribution and weighing'!F91</f>
        <v>0</v>
      </c>
      <c r="G91" s="24">
        <f>'Point distribution and weighing'!G91</f>
        <v>0</v>
      </c>
    </row>
    <row r="92" spans="1:7" ht="27" customHeight="1">
      <c r="A92" s="42"/>
      <c r="B92" s="15" t="s">
        <v>85</v>
      </c>
      <c r="C92" s="5"/>
      <c r="D92" s="2">
        <f t="shared" si="12"/>
        <v>0</v>
      </c>
      <c r="E92" s="24">
        <f>'Point distribution and weighing'!E92</f>
        <v>0</v>
      </c>
      <c r="F92" s="24">
        <f>'Point distribution and weighing'!F92</f>
        <v>0</v>
      </c>
      <c r="G92" s="24">
        <f>'Point distribution and weighing'!G92</f>
        <v>0</v>
      </c>
    </row>
    <row r="93" spans="1:7" ht="15" customHeight="1" thickBot="1">
      <c r="A93" s="41"/>
      <c r="B93" s="37" t="s">
        <v>54</v>
      </c>
      <c r="C93" s="51"/>
      <c r="D93" s="86"/>
      <c r="E93" s="86"/>
      <c r="F93" s="86"/>
      <c r="G93" s="87"/>
    </row>
    <row r="95" spans="1:7" ht="28">
      <c r="C95" s="63" t="s">
        <v>123</v>
      </c>
      <c r="D95" s="61">
        <f>SUM(D20:D24, D27:D31,D34:D36,D39:D41,D44:D46,D49:D51,D54:D56,D59:D60,D63:D66,D69:D70,D77:D80,D83:D86,D89:D92)</f>
        <v>0</v>
      </c>
      <c r="E95" s="62" t="s">
        <v>124</v>
      </c>
      <c r="F95" s="61">
        <f>SUM(G20:G24, G27:G31,G34:G36,G39:G41,G44:G46,G49:G51,G54:G56,G59:G60,G63:G66,G69:G75,G77:G80,G83:G86,G89:G92)</f>
        <v>42</v>
      </c>
    </row>
    <row r="96" spans="1:7">
      <c r="C96" s="63" t="s">
        <v>264</v>
      </c>
      <c r="D96" s="61">
        <f>SUM(I10,I18)</f>
        <v>0</v>
      </c>
      <c r="E96" s="62" t="s">
        <v>265</v>
      </c>
      <c r="F96" s="61">
        <f>SUM(K10,K18)</f>
        <v>8</v>
      </c>
      <c r="G96" s="26"/>
    </row>
    <row r="97" spans="3:7" ht="28">
      <c r="C97" s="63" t="s">
        <v>120</v>
      </c>
      <c r="D97" s="61">
        <f>SUM(D95:D96)</f>
        <v>0</v>
      </c>
      <c r="E97" s="62" t="s">
        <v>125</v>
      </c>
      <c r="F97" s="61">
        <f>SUM(F95:F96)</f>
        <v>50</v>
      </c>
      <c r="G97" s="26"/>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87" activePane="bottomLeft" state="frozen"/>
      <selection pane="bottomLeft" activeCell="J50" sqref="J50"/>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127</v>
      </c>
      <c r="C2" t="s">
        <v>86</v>
      </c>
      <c r="D2" t="s">
        <v>87</v>
      </c>
      <c r="E2" t="s">
        <v>88</v>
      </c>
      <c r="F2" t="s">
        <v>132</v>
      </c>
      <c r="G2" t="s">
        <v>260</v>
      </c>
    </row>
    <row r="3" spans="1:11" ht="30" customHeight="1">
      <c r="A3" s="45">
        <v>1</v>
      </c>
      <c r="B3" s="88" t="s">
        <v>0</v>
      </c>
      <c r="C3" s="90"/>
      <c r="D3" s="90"/>
      <c r="E3" s="90"/>
      <c r="F3" s="90"/>
      <c r="G3" s="91"/>
    </row>
    <row r="4" spans="1:11" ht="52.5" customHeight="1">
      <c r="A4" s="42"/>
      <c r="B4" s="43" t="s">
        <v>1</v>
      </c>
      <c r="C4" s="44" t="s">
        <v>2</v>
      </c>
      <c r="D4" s="44" t="s">
        <v>3</v>
      </c>
      <c r="E4" s="44" t="s">
        <v>4</v>
      </c>
      <c r="F4" s="44" t="s">
        <v>5</v>
      </c>
      <c r="G4" s="46"/>
    </row>
    <row r="5" spans="1:11">
      <c r="A5" s="42"/>
      <c r="B5" s="11" t="s">
        <v>6</v>
      </c>
      <c r="C5" s="11"/>
      <c r="D5" s="11"/>
      <c r="E5" s="11"/>
      <c r="F5" s="11"/>
      <c r="G5" s="46"/>
    </row>
    <row r="6" spans="1:11" ht="14.25" customHeight="1">
      <c r="A6" s="42"/>
      <c r="B6" s="11" t="s">
        <v>7</v>
      </c>
      <c r="C6" s="11"/>
      <c r="D6" s="11"/>
      <c r="E6" s="11"/>
      <c r="F6" s="11"/>
      <c r="G6" s="46"/>
    </row>
    <row r="7" spans="1:11" ht="15" customHeight="1">
      <c r="A7" s="42"/>
      <c r="B7" s="11" t="s">
        <v>8</v>
      </c>
      <c r="C7" s="11"/>
      <c r="D7" s="11"/>
      <c r="E7" s="11"/>
      <c r="F7" s="11"/>
      <c r="G7" s="46"/>
    </row>
    <row r="8" spans="1:11" ht="15" customHeight="1">
      <c r="A8" s="42"/>
      <c r="B8" s="11" t="s">
        <v>9</v>
      </c>
      <c r="C8" s="11"/>
      <c r="D8" s="11"/>
      <c r="E8" s="11"/>
      <c r="F8" s="11"/>
      <c r="G8" s="46"/>
    </row>
    <row r="9" spans="1:11" ht="15" thickBot="1">
      <c r="A9" s="41"/>
      <c r="B9" s="37" t="s">
        <v>10</v>
      </c>
      <c r="C9" s="37"/>
      <c r="D9" s="37"/>
      <c r="E9" s="37"/>
      <c r="F9" s="37"/>
      <c r="G9" s="47"/>
    </row>
    <row r="10" spans="1:11" ht="30" customHeight="1">
      <c r="A10" s="40">
        <v>2</v>
      </c>
      <c r="B10" s="131" t="s">
        <v>11</v>
      </c>
      <c r="C10" s="132"/>
      <c r="D10" s="132"/>
      <c r="E10" s="132"/>
      <c r="F10" s="132"/>
      <c r="G10" s="133"/>
      <c r="H10" s="63" t="s">
        <v>263</v>
      </c>
      <c r="I10" s="71">
        <f>SUM(C5:F9)*'Point distribution and weighing'!I10</f>
        <v>0</v>
      </c>
      <c r="J10" s="62" t="s">
        <v>121</v>
      </c>
      <c r="K10" s="61">
        <v>3</v>
      </c>
    </row>
    <row r="11" spans="1:11" ht="30" customHeight="1">
      <c r="A11" s="42"/>
      <c r="B11" s="34"/>
      <c r="C11" s="34" t="s">
        <v>12</v>
      </c>
      <c r="D11" s="34" t="s">
        <v>13</v>
      </c>
      <c r="E11" s="34" t="s">
        <v>14</v>
      </c>
      <c r="F11" s="34" t="s">
        <v>15</v>
      </c>
      <c r="G11" s="35" t="s">
        <v>16</v>
      </c>
    </row>
    <row r="12" spans="1:11" ht="15" customHeight="1">
      <c r="A12" s="42"/>
      <c r="B12" s="11" t="s">
        <v>17</v>
      </c>
      <c r="C12" s="9"/>
      <c r="D12" s="11"/>
      <c r="E12" s="9"/>
      <c r="F12" s="9"/>
      <c r="G12" s="36"/>
    </row>
    <row r="13" spans="1:11" ht="15" customHeight="1">
      <c r="A13" s="42"/>
      <c r="B13" s="11" t="s">
        <v>18</v>
      </c>
      <c r="C13" s="9"/>
      <c r="D13" s="11"/>
      <c r="E13" s="9"/>
      <c r="F13" s="9"/>
      <c r="G13" s="36"/>
    </row>
    <row r="14" spans="1:11" ht="27" customHeight="1">
      <c r="A14" s="42"/>
      <c r="B14" s="11" t="s">
        <v>19</v>
      </c>
      <c r="C14" s="9"/>
      <c r="D14" s="11"/>
      <c r="E14" s="9"/>
      <c r="F14" s="9"/>
      <c r="G14" s="36"/>
    </row>
    <row r="15" spans="1:11" ht="15" customHeight="1">
      <c r="A15" s="42"/>
      <c r="B15" s="11" t="s">
        <v>20</v>
      </c>
      <c r="C15" s="9"/>
      <c r="D15" s="11"/>
      <c r="E15" s="9"/>
      <c r="F15" s="9"/>
      <c r="G15" s="36"/>
    </row>
    <row r="16" spans="1:11" ht="15" customHeight="1">
      <c r="A16" s="42"/>
      <c r="B16" s="11" t="s">
        <v>21</v>
      </c>
      <c r="C16" s="9"/>
      <c r="D16" s="11"/>
      <c r="E16" s="9"/>
      <c r="F16" s="9"/>
      <c r="G16" s="36"/>
    </row>
    <row r="17" spans="1:11" ht="27" customHeight="1">
      <c r="A17" s="42"/>
      <c r="B17" s="11" t="s">
        <v>22</v>
      </c>
      <c r="C17" s="9"/>
      <c r="D17" s="11"/>
      <c r="E17" s="9"/>
      <c r="F17" s="9"/>
      <c r="G17" s="36"/>
    </row>
    <row r="18" spans="1:11" ht="15" customHeight="1" thickBot="1">
      <c r="A18" s="41"/>
      <c r="B18" s="37" t="s">
        <v>23</v>
      </c>
      <c r="C18" s="38"/>
      <c r="D18" s="37"/>
      <c r="E18" s="38"/>
      <c r="F18" s="38"/>
      <c r="G18" s="39"/>
      <c r="H18" s="63" t="s">
        <v>119</v>
      </c>
      <c r="I18" s="61">
        <f>SUM(C12:G18)*'Point distribution and weighing'!I17</f>
        <v>0</v>
      </c>
      <c r="J18" s="62" t="s">
        <v>122</v>
      </c>
      <c r="K18" s="61">
        <v>5</v>
      </c>
    </row>
    <row r="19" spans="1:11" ht="27" customHeight="1">
      <c r="A19" s="48">
        <v>3</v>
      </c>
      <c r="B19" s="126" t="s">
        <v>24</v>
      </c>
      <c r="C19" s="127"/>
      <c r="D19" s="127"/>
      <c r="E19" s="127"/>
      <c r="F19" s="127"/>
      <c r="G19" s="128"/>
    </row>
    <row r="20" spans="1:11">
      <c r="A20" s="42"/>
      <c r="B20" s="1" t="s">
        <v>25</v>
      </c>
      <c r="C20" s="2"/>
      <c r="D20" s="2">
        <f>IF(C20=1, E20,)</f>
        <v>0</v>
      </c>
      <c r="E20" s="24">
        <f>'Point distribution and weighing'!E20</f>
        <v>0</v>
      </c>
      <c r="F20" s="24">
        <f>'Point distribution and weighing'!F20</f>
        <v>0</v>
      </c>
      <c r="G20" s="24">
        <f>'Point distribution and weighing'!G20</f>
        <v>4</v>
      </c>
    </row>
    <row r="21" spans="1:11">
      <c r="A21" s="42"/>
      <c r="B21" s="1" t="s">
        <v>26</v>
      </c>
      <c r="C21" s="2"/>
      <c r="D21" s="2">
        <f t="shared" ref="D21:D24" si="0">IF(C21=1, E21,)</f>
        <v>0</v>
      </c>
      <c r="E21" s="24">
        <f>'Point distribution and weighing'!E21</f>
        <v>1</v>
      </c>
      <c r="F21" s="24">
        <f>'Point distribution and weighing'!F21</f>
        <v>0</v>
      </c>
      <c r="G21" s="24">
        <f>'Point distribution and weighing'!G21</f>
        <v>0</v>
      </c>
    </row>
    <row r="22" spans="1:11">
      <c r="A22" s="42"/>
      <c r="B22" s="1" t="s">
        <v>27</v>
      </c>
      <c r="C22" s="2"/>
      <c r="D22" s="2">
        <f t="shared" si="0"/>
        <v>0</v>
      </c>
      <c r="E22" s="24">
        <f>'Point distribution and weighing'!E22</f>
        <v>2</v>
      </c>
      <c r="F22" s="24">
        <f>'Point distribution and weighing'!F22</f>
        <v>0</v>
      </c>
      <c r="G22" s="24">
        <f>'Point distribution and weighing'!G22</f>
        <v>0</v>
      </c>
    </row>
    <row r="23" spans="1:11">
      <c r="A23" s="42"/>
      <c r="B23" s="1" t="s">
        <v>28</v>
      </c>
      <c r="C23" s="2"/>
      <c r="D23" s="2">
        <f t="shared" si="0"/>
        <v>0</v>
      </c>
      <c r="E23" s="24">
        <f>'Point distribution and weighing'!E23</f>
        <v>4</v>
      </c>
      <c r="F23" s="24">
        <f>'Point distribution and weighing'!F23</f>
        <v>0</v>
      </c>
      <c r="G23" s="24">
        <f>'Point distribution and weighing'!G23</f>
        <v>0</v>
      </c>
    </row>
    <row r="24" spans="1:11">
      <c r="A24" s="42"/>
      <c r="B24" s="1" t="s">
        <v>29</v>
      </c>
      <c r="C24" s="2"/>
      <c r="D24" s="2">
        <f t="shared" si="0"/>
        <v>0</v>
      </c>
      <c r="E24" s="24">
        <f>'Point distribution and weighing'!E24</f>
        <v>2</v>
      </c>
      <c r="F24" s="24">
        <f>'Point distribution and weighing'!F24</f>
        <v>0</v>
      </c>
      <c r="G24" s="24">
        <f>'Point distribution and weighing'!G24</f>
        <v>0</v>
      </c>
    </row>
    <row r="25" spans="1:11" ht="15" customHeight="1" thickBot="1">
      <c r="A25" s="41"/>
      <c r="B25" s="50" t="s">
        <v>60</v>
      </c>
      <c r="C25" s="51"/>
      <c r="D25" s="86"/>
      <c r="E25" s="86"/>
      <c r="F25" s="86"/>
      <c r="G25" s="87"/>
    </row>
    <row r="26" spans="1:11" ht="27" customHeight="1">
      <c r="A26" s="48">
        <v>4</v>
      </c>
      <c r="B26" s="88" t="s">
        <v>30</v>
      </c>
      <c r="C26" s="89"/>
      <c r="D26" s="89"/>
      <c r="E26" s="89"/>
      <c r="F26" s="89"/>
      <c r="G26" s="134"/>
    </row>
    <row r="27" spans="1:11">
      <c r="B27" s="1" t="s">
        <v>25</v>
      </c>
      <c r="C27" s="2"/>
      <c r="D27" s="2">
        <f t="shared" ref="D27:D31" si="1">IF(C27=1, E27,)</f>
        <v>0</v>
      </c>
      <c r="E27" s="24">
        <f>'Point distribution and weighing'!E27</f>
        <v>0</v>
      </c>
      <c r="F27" s="24">
        <f>'Point distribution and weighing'!F27</f>
        <v>0</v>
      </c>
      <c r="G27" s="24">
        <f>'Point distribution and weighing'!G27</f>
        <v>4</v>
      </c>
    </row>
    <row r="28" spans="1:11">
      <c r="B28" s="1" t="s">
        <v>26</v>
      </c>
      <c r="C28" s="2"/>
      <c r="D28" s="2">
        <f t="shared" si="1"/>
        <v>0</v>
      </c>
      <c r="E28" s="24">
        <f>'Point distribution and weighing'!E28</f>
        <v>1</v>
      </c>
      <c r="F28" s="24">
        <f>'Point distribution and weighing'!F28</f>
        <v>0</v>
      </c>
      <c r="G28" s="24">
        <f>'Point distribution and weighing'!G28</f>
        <v>0</v>
      </c>
    </row>
    <row r="29" spans="1:11">
      <c r="B29" s="1" t="s">
        <v>27</v>
      </c>
      <c r="C29" s="2"/>
      <c r="D29" s="2">
        <f t="shared" si="1"/>
        <v>0</v>
      </c>
      <c r="E29" s="24">
        <f>'Point distribution and weighing'!E29</f>
        <v>2</v>
      </c>
      <c r="F29" s="24">
        <f>'Point distribution and weighing'!F29</f>
        <v>0</v>
      </c>
      <c r="G29" s="24">
        <f>'Point distribution and weighing'!G29</f>
        <v>0</v>
      </c>
    </row>
    <row r="30" spans="1:11">
      <c r="B30" s="1" t="s">
        <v>28</v>
      </c>
      <c r="C30" s="2"/>
      <c r="D30" s="2">
        <f t="shared" si="1"/>
        <v>0</v>
      </c>
      <c r="E30" s="24">
        <f>'Point distribution and weighing'!E30</f>
        <v>4</v>
      </c>
      <c r="F30" s="24">
        <f>'Point distribution and weighing'!F30</f>
        <v>0</v>
      </c>
      <c r="G30" s="24">
        <f>'Point distribution and weighing'!G30</f>
        <v>0</v>
      </c>
    </row>
    <row r="31" spans="1:11">
      <c r="B31" s="4" t="s">
        <v>29</v>
      </c>
      <c r="C31" s="5"/>
      <c r="D31" s="2">
        <f t="shared" si="1"/>
        <v>0</v>
      </c>
      <c r="E31" s="24">
        <f>'Point distribution and weighing'!E31</f>
        <v>0</v>
      </c>
      <c r="F31" s="24">
        <f>'Point distribution and weighing'!F31</f>
        <v>0</v>
      </c>
      <c r="G31" s="24">
        <f>'Point distribution and weighing'!G31</f>
        <v>0</v>
      </c>
    </row>
    <row r="32" spans="1:11" ht="15" customHeight="1" thickBot="1">
      <c r="B32" s="6" t="s">
        <v>59</v>
      </c>
      <c r="C32" s="52"/>
      <c r="D32" s="100"/>
      <c r="E32" s="101"/>
      <c r="F32" s="101"/>
      <c r="G32" s="102"/>
    </row>
    <row r="33" spans="1:7">
      <c r="A33" s="40">
        <v>5</v>
      </c>
      <c r="B33" s="108" t="s">
        <v>31</v>
      </c>
      <c r="C33" s="108"/>
      <c r="D33" s="108"/>
      <c r="E33" s="108"/>
      <c r="F33" s="108"/>
      <c r="G33" s="109"/>
    </row>
    <row r="34" spans="1:7" ht="40" customHeight="1">
      <c r="A34" s="42"/>
      <c r="B34" s="20" t="s">
        <v>32</v>
      </c>
      <c r="C34" s="17"/>
      <c r="D34" s="2">
        <f t="shared" ref="D34:D36" si="2">IF(C34=1, E34,)</f>
        <v>0</v>
      </c>
      <c r="E34" s="24">
        <f>'Point distribution and weighing'!E34</f>
        <v>3</v>
      </c>
      <c r="F34" s="24">
        <f>'Point distribution and weighing'!F34</f>
        <v>0</v>
      </c>
      <c r="G34" s="24">
        <f>'Point distribution and weighing'!G34</f>
        <v>3</v>
      </c>
    </row>
    <row r="35" spans="1:7" ht="27" customHeight="1">
      <c r="A35" s="42"/>
      <c r="B35" s="3" t="s">
        <v>33</v>
      </c>
      <c r="C35" s="2"/>
      <c r="D35" s="2">
        <f t="shared" si="2"/>
        <v>0</v>
      </c>
      <c r="E35" s="24">
        <f>'Point distribution and weighing'!E35</f>
        <v>1</v>
      </c>
      <c r="F35" s="24">
        <f>'Point distribution and weighing'!F35</f>
        <v>0</v>
      </c>
      <c r="G35" s="24">
        <f>'Point distribution and weighing'!G35</f>
        <v>0</v>
      </c>
    </row>
    <row r="36" spans="1:7" ht="15" customHeight="1">
      <c r="A36" s="42"/>
      <c r="B36" s="6" t="s">
        <v>34</v>
      </c>
      <c r="C36" s="5"/>
      <c r="D36" s="2">
        <f t="shared" si="2"/>
        <v>0</v>
      </c>
      <c r="E36" s="24">
        <f>'Point distribution and weighing'!E36</f>
        <v>0</v>
      </c>
      <c r="F36" s="24">
        <f>'Point distribution and weighing'!F36</f>
        <v>0</v>
      </c>
      <c r="G36" s="24">
        <f>'Point distribution and weighing'!G36</f>
        <v>0</v>
      </c>
    </row>
    <row r="37" spans="1:7" ht="15" customHeight="1" thickBot="1">
      <c r="A37" s="41"/>
      <c r="B37" s="50" t="s">
        <v>40</v>
      </c>
      <c r="C37" s="51"/>
      <c r="D37" s="105"/>
      <c r="E37" s="106"/>
      <c r="F37" s="106"/>
      <c r="G37" s="107"/>
    </row>
    <row r="38" spans="1:7">
      <c r="A38" s="40">
        <v>6</v>
      </c>
      <c r="B38" s="108" t="s">
        <v>35</v>
      </c>
      <c r="C38" s="108"/>
      <c r="D38" s="108"/>
      <c r="E38" s="108"/>
      <c r="F38" s="108"/>
      <c r="G38" s="109"/>
    </row>
    <row r="39" spans="1:7" ht="40" customHeight="1">
      <c r="A39" s="42"/>
      <c r="B39" s="20" t="s">
        <v>36</v>
      </c>
      <c r="C39" s="17"/>
      <c r="D39" s="2">
        <f t="shared" ref="D39:D41" si="3">IF(C39=1, E39,)</f>
        <v>0</v>
      </c>
      <c r="E39" s="24">
        <f>'Point distribution and weighing'!E39</f>
        <v>3</v>
      </c>
      <c r="F39" s="24">
        <f>'Point distribution and weighing'!F39</f>
        <v>0</v>
      </c>
      <c r="G39" s="24">
        <f>'Point distribution and weighing'!G39</f>
        <v>3</v>
      </c>
    </row>
    <row r="40" spans="1:7" ht="27" customHeight="1">
      <c r="A40" s="42"/>
      <c r="B40" s="3" t="s">
        <v>37</v>
      </c>
      <c r="C40" s="2"/>
      <c r="D40" s="2">
        <f t="shared" si="3"/>
        <v>0</v>
      </c>
      <c r="E40" s="24">
        <f>'Point distribution and weighing'!E40</f>
        <v>1</v>
      </c>
      <c r="F40" s="24">
        <f>'Point distribution and weighing'!F40</f>
        <v>0</v>
      </c>
      <c r="G40" s="24">
        <f>'Point distribution and weighing'!G40</f>
        <v>0</v>
      </c>
    </row>
    <row r="41" spans="1:7" ht="15" customHeight="1">
      <c r="A41" s="42"/>
      <c r="B41" s="6" t="s">
        <v>38</v>
      </c>
      <c r="C41" s="5"/>
      <c r="D41" s="2">
        <f t="shared" si="3"/>
        <v>0</v>
      </c>
      <c r="E41" s="24">
        <f>'Point distribution and weighing'!E41</f>
        <v>0</v>
      </c>
      <c r="F41" s="24">
        <f>'Point distribution and weighing'!F41</f>
        <v>0</v>
      </c>
      <c r="G41" s="24">
        <f>'Point distribution and weighing'!G41</f>
        <v>0</v>
      </c>
    </row>
    <row r="42" spans="1:7" ht="15" customHeight="1" thickBot="1">
      <c r="A42" s="41"/>
      <c r="B42" s="50" t="s">
        <v>39</v>
      </c>
      <c r="C42" s="51"/>
      <c r="D42" s="86"/>
      <c r="E42" s="86"/>
      <c r="F42" s="86"/>
      <c r="G42" s="87"/>
    </row>
    <row r="43" spans="1:7" ht="27" customHeight="1">
      <c r="A43" s="40">
        <v>7</v>
      </c>
      <c r="B43" s="126" t="s">
        <v>41</v>
      </c>
      <c r="C43" s="127"/>
      <c r="D43" s="127"/>
      <c r="E43" s="127"/>
      <c r="F43" s="127"/>
      <c r="G43" s="128"/>
    </row>
    <row r="44" spans="1:7" ht="27" customHeight="1">
      <c r="A44" s="42"/>
      <c r="B44" s="19" t="s">
        <v>42</v>
      </c>
      <c r="C44" s="17"/>
      <c r="D44" s="2">
        <f t="shared" ref="D44:D46" si="4">IF(C44=1, E44,)</f>
        <v>0</v>
      </c>
      <c r="E44" s="24">
        <f>'Point distribution and weighing'!E44</f>
        <v>3</v>
      </c>
      <c r="F44" s="24">
        <f>'Point distribution and weighing'!F44</f>
        <v>0</v>
      </c>
      <c r="G44" s="24">
        <f>'Point distribution and weighing'!G44</f>
        <v>3</v>
      </c>
    </row>
    <row r="45" spans="1:7" ht="27" customHeight="1">
      <c r="A45" s="42"/>
      <c r="B45" s="7" t="s">
        <v>43</v>
      </c>
      <c r="C45" s="2"/>
      <c r="D45" s="2">
        <f t="shared" si="4"/>
        <v>0</v>
      </c>
      <c r="E45" s="24">
        <f>'Point distribution and weighing'!E45</f>
        <v>1</v>
      </c>
      <c r="F45" s="24">
        <f>'Point distribution and weighing'!F45</f>
        <v>0</v>
      </c>
      <c r="G45" s="24">
        <f>'Point distribution and weighing'!G45</f>
        <v>0</v>
      </c>
    </row>
    <row r="46" spans="1:7" ht="15" customHeight="1">
      <c r="A46" s="42"/>
      <c r="B46" s="8" t="s">
        <v>44</v>
      </c>
      <c r="C46" s="5"/>
      <c r="D46" s="2">
        <f t="shared" si="4"/>
        <v>0</v>
      </c>
      <c r="E46" s="24">
        <f>'Point distribution and weighing'!E46</f>
        <v>0</v>
      </c>
      <c r="F46" s="24">
        <f>'Point distribution and weighing'!F46</f>
        <v>0</v>
      </c>
      <c r="G46" s="24">
        <f>'Point distribution and weighing'!G46</f>
        <v>0</v>
      </c>
    </row>
    <row r="47" spans="1:7" ht="15" customHeight="1" thickBot="1">
      <c r="A47" s="41"/>
      <c r="B47" s="50" t="s">
        <v>45</v>
      </c>
      <c r="C47" s="51"/>
      <c r="D47" s="86"/>
      <c r="E47" s="86"/>
      <c r="F47" s="86"/>
      <c r="G47" s="87"/>
    </row>
    <row r="48" spans="1:7" ht="27.75" customHeight="1">
      <c r="A48" s="40">
        <v>8</v>
      </c>
      <c r="B48" s="127" t="s">
        <v>46</v>
      </c>
      <c r="C48" s="127"/>
      <c r="D48" s="127"/>
      <c r="E48" s="127"/>
      <c r="F48" s="127"/>
      <c r="G48" s="128"/>
    </row>
    <row r="49" spans="1:7" ht="15" customHeight="1">
      <c r="A49" s="42"/>
      <c r="B49" s="19" t="s">
        <v>47</v>
      </c>
      <c r="C49" s="17"/>
      <c r="D49" s="2">
        <f t="shared" ref="D49:D51" si="5">IF(C49=1, E49,)</f>
        <v>0</v>
      </c>
      <c r="E49" s="24">
        <f>'Point distribution and weighing'!E49</f>
        <v>3</v>
      </c>
      <c r="F49" s="24">
        <f>'Point distribution and weighing'!F49</f>
        <v>0</v>
      </c>
      <c r="G49" s="24">
        <f>'Point distribution and weighing'!G49</f>
        <v>3</v>
      </c>
    </row>
    <row r="50" spans="1:7" ht="15" customHeight="1">
      <c r="A50" s="42"/>
      <c r="B50" s="7" t="s">
        <v>48</v>
      </c>
      <c r="C50" s="2"/>
      <c r="D50" s="2">
        <f t="shared" si="5"/>
        <v>0</v>
      </c>
      <c r="E50" s="24">
        <f>'Point distribution and weighing'!E50</f>
        <v>1</v>
      </c>
      <c r="F50" s="24">
        <f>'Point distribution and weighing'!F50</f>
        <v>0</v>
      </c>
      <c r="G50" s="24">
        <f>'Point distribution and weighing'!G50</f>
        <v>0</v>
      </c>
    </row>
    <row r="51" spans="1:7" ht="15" customHeight="1">
      <c r="A51" s="42"/>
      <c r="B51" s="8" t="s">
        <v>49</v>
      </c>
      <c r="C51" s="5"/>
      <c r="D51" s="2">
        <f t="shared" si="5"/>
        <v>0</v>
      </c>
      <c r="E51" s="24">
        <f>'Point distribution and weighing'!E51</f>
        <v>0</v>
      </c>
      <c r="F51" s="24">
        <f>'Point distribution and weighing'!F51</f>
        <v>0</v>
      </c>
      <c r="G51" s="24">
        <f>'Point distribution and weighing'!G51</f>
        <v>0</v>
      </c>
    </row>
    <row r="52" spans="1:7" ht="15" customHeight="1" thickBot="1">
      <c r="A52" s="41"/>
      <c r="B52" s="50" t="s">
        <v>45</v>
      </c>
      <c r="C52" s="51"/>
      <c r="D52" s="105"/>
      <c r="E52" s="106"/>
      <c r="F52" s="106"/>
      <c r="G52" s="107"/>
    </row>
    <row r="53" spans="1:7" ht="27" customHeight="1">
      <c r="A53" s="40">
        <v>9</v>
      </c>
      <c r="B53" s="126" t="s">
        <v>50</v>
      </c>
      <c r="C53" s="127"/>
      <c r="D53" s="127"/>
      <c r="E53" s="127"/>
      <c r="F53" s="127"/>
      <c r="G53" s="128"/>
    </row>
    <row r="54" spans="1:7" ht="15" customHeight="1">
      <c r="A54" s="42"/>
      <c r="B54" s="19" t="s">
        <v>51</v>
      </c>
      <c r="C54" s="17"/>
      <c r="D54" s="2">
        <f t="shared" ref="D54:D56" si="6">IF(C54=1, E54,)</f>
        <v>0</v>
      </c>
      <c r="E54" s="24">
        <f>'Point distribution and weighing'!E54</f>
        <v>3</v>
      </c>
      <c r="F54" s="24">
        <f>'Point distribution and weighing'!F54</f>
        <v>0</v>
      </c>
      <c r="G54" s="24">
        <f>'Point distribution and weighing'!G54</f>
        <v>3</v>
      </c>
    </row>
    <row r="55" spans="1:7" ht="15" customHeight="1">
      <c r="A55" s="42"/>
      <c r="B55" s="7" t="s">
        <v>52</v>
      </c>
      <c r="C55" s="2"/>
      <c r="D55" s="2">
        <f t="shared" si="6"/>
        <v>0</v>
      </c>
      <c r="E55" s="24">
        <f>'Point distribution and weighing'!E55</f>
        <v>1</v>
      </c>
      <c r="F55" s="24">
        <f>'Point distribution and weighing'!F55</f>
        <v>0</v>
      </c>
      <c r="G55" s="24">
        <f>'Point distribution and weighing'!G55</f>
        <v>0</v>
      </c>
    </row>
    <row r="56" spans="1:7" ht="15" customHeight="1">
      <c r="A56" s="42"/>
      <c r="B56" s="8" t="s">
        <v>53</v>
      </c>
      <c r="C56" s="5"/>
      <c r="D56" s="2">
        <f t="shared" si="6"/>
        <v>0</v>
      </c>
      <c r="E56" s="24">
        <f>'Point distribution and weighing'!E56</f>
        <v>0</v>
      </c>
      <c r="F56" s="24">
        <f>'Point distribution and weighing'!F56</f>
        <v>0</v>
      </c>
      <c r="G56" s="24">
        <f>'Point distribution and weighing'!G56</f>
        <v>0</v>
      </c>
    </row>
    <row r="57" spans="1:7" ht="15" customHeight="1" thickBot="1">
      <c r="A57" s="41"/>
      <c r="B57" s="50" t="s">
        <v>54</v>
      </c>
      <c r="C57" s="51"/>
      <c r="D57" s="105"/>
      <c r="E57" s="106"/>
      <c r="F57" s="106"/>
      <c r="G57" s="107"/>
    </row>
    <row r="58" spans="1:7" ht="27" customHeight="1">
      <c r="A58" s="40">
        <v>10</v>
      </c>
      <c r="B58" s="129" t="s">
        <v>55</v>
      </c>
      <c r="C58" s="129"/>
      <c r="D58" s="129"/>
      <c r="E58" s="129"/>
      <c r="F58" s="129"/>
      <c r="G58" s="130"/>
    </row>
    <row r="59" spans="1:7">
      <c r="A59" s="42"/>
      <c r="B59" s="18" t="s">
        <v>57</v>
      </c>
      <c r="C59" s="18"/>
      <c r="D59" s="2">
        <f t="shared" ref="D59:D60" si="7">IF(C59=1, E59,)</f>
        <v>0</v>
      </c>
      <c r="E59" s="24">
        <f>'Point distribution and weighing'!E59</f>
        <v>3</v>
      </c>
      <c r="F59" s="24">
        <f>'Point distribution and weighing'!F59</f>
        <v>0</v>
      </c>
      <c r="G59" s="24">
        <f>'Point distribution and weighing'!G59</f>
        <v>3</v>
      </c>
    </row>
    <row r="60" spans="1:7">
      <c r="A60" s="42"/>
      <c r="B60" s="10" t="s">
        <v>58</v>
      </c>
      <c r="C60" s="2"/>
      <c r="D60" s="2">
        <f t="shared" si="7"/>
        <v>0</v>
      </c>
      <c r="E60" s="24">
        <f>'Point distribution and weighing'!E60</f>
        <v>0</v>
      </c>
      <c r="F60" s="24">
        <f>'Point distribution and weighing'!F60</f>
        <v>0</v>
      </c>
      <c r="G60" s="24">
        <f>'Point distribution and weighing'!G60</f>
        <v>0</v>
      </c>
    </row>
    <row r="61" spans="1:7" ht="27" customHeight="1" thickBot="1">
      <c r="A61" s="41"/>
      <c r="B61" s="37" t="s">
        <v>56</v>
      </c>
      <c r="C61" s="86"/>
      <c r="D61" s="86"/>
      <c r="E61" s="86"/>
      <c r="F61" s="86"/>
      <c r="G61" s="87"/>
    </row>
    <row r="62" spans="1:7" ht="15" thickBot="1">
      <c r="A62" s="40">
        <v>11</v>
      </c>
      <c r="B62" s="113" t="s">
        <v>61</v>
      </c>
      <c r="C62" s="113"/>
      <c r="D62" s="114"/>
      <c r="E62" s="114"/>
      <c r="F62" s="114"/>
      <c r="G62" s="115"/>
    </row>
    <row r="63" spans="1:7">
      <c r="B63" s="16" t="s">
        <v>25</v>
      </c>
      <c r="C63" s="17"/>
      <c r="D63" s="2">
        <f t="shared" ref="D63:D66" si="8">IF(C63=1, E63,)</f>
        <v>0</v>
      </c>
      <c r="E63" s="24">
        <f>'Point distribution and weighing'!E63</f>
        <v>0</v>
      </c>
      <c r="F63" s="24">
        <f>'Point distribution and weighing'!F63</f>
        <v>0</v>
      </c>
      <c r="G63" s="24">
        <f>'Point distribution and weighing'!G63</f>
        <v>0</v>
      </c>
    </row>
    <row r="64" spans="1:7">
      <c r="B64" s="12" t="s">
        <v>26</v>
      </c>
      <c r="C64" s="2"/>
      <c r="D64" s="2">
        <f t="shared" si="8"/>
        <v>0</v>
      </c>
      <c r="E64" s="24">
        <f>'Point distribution and weighing'!E64</f>
        <v>1</v>
      </c>
      <c r="F64" s="24">
        <f>'Point distribution and weighing'!F64</f>
        <v>0</v>
      </c>
      <c r="G64" s="24">
        <f>'Point distribution and weighing'!G64</f>
        <v>0</v>
      </c>
    </row>
    <row r="65" spans="1:7">
      <c r="B65" s="12" t="s">
        <v>27</v>
      </c>
      <c r="C65" s="2"/>
      <c r="D65" s="2">
        <f t="shared" si="8"/>
        <v>0</v>
      </c>
      <c r="E65" s="24">
        <f>'Point distribution and weighing'!E65</f>
        <v>2</v>
      </c>
      <c r="F65" s="24">
        <f>'Point distribution and weighing'!F65</f>
        <v>0</v>
      </c>
      <c r="G65" s="24">
        <f>'Point distribution and weighing'!G65</f>
        <v>0</v>
      </c>
    </row>
    <row r="66" spans="1:7">
      <c r="B66" s="13" t="s">
        <v>62</v>
      </c>
      <c r="C66" s="5"/>
      <c r="D66" s="2">
        <f t="shared" si="8"/>
        <v>0</v>
      </c>
      <c r="E66" s="24">
        <f>'Point distribution and weighing'!E66</f>
        <v>3</v>
      </c>
      <c r="F66" s="24">
        <f>'Point distribution and weighing'!F66</f>
        <v>0</v>
      </c>
      <c r="G66" s="24">
        <f>'Point distribution and weighing'!G66</f>
        <v>3</v>
      </c>
    </row>
    <row r="67" spans="1:7" ht="15" customHeight="1" thickBot="1">
      <c r="B67" s="3" t="s">
        <v>54</v>
      </c>
      <c r="C67" s="25"/>
      <c r="D67" s="116"/>
      <c r="E67" s="117"/>
      <c r="F67" s="117"/>
      <c r="G67" s="118"/>
    </row>
    <row r="68" spans="1:7">
      <c r="A68" s="40">
        <v>12</v>
      </c>
      <c r="B68" s="119" t="s">
        <v>68</v>
      </c>
      <c r="C68" s="108"/>
      <c r="D68" s="108"/>
      <c r="E68" s="108"/>
      <c r="F68" s="108"/>
      <c r="G68" s="109"/>
    </row>
    <row r="69" spans="1:7">
      <c r="A69" s="42"/>
      <c r="B69" s="22" t="s">
        <v>63</v>
      </c>
      <c r="C69" s="17"/>
      <c r="D69" s="17" t="s">
        <v>261</v>
      </c>
      <c r="E69" s="70"/>
      <c r="F69" s="17"/>
      <c r="G69" s="53"/>
    </row>
    <row r="70" spans="1:7">
      <c r="A70" s="42"/>
      <c r="B70" s="14" t="s">
        <v>64</v>
      </c>
      <c r="C70" s="2"/>
      <c r="D70" s="2">
        <f t="shared" ref="D70:D74" si="9">IF(C70=1, E70,)</f>
        <v>0</v>
      </c>
      <c r="E70" s="24">
        <f>'Point distribution and weighing'!E70</f>
        <v>0</v>
      </c>
      <c r="F70" s="24">
        <f>'Point distribution and weighing'!F70</f>
        <v>0</v>
      </c>
      <c r="G70" s="24">
        <f>'Point distribution and weighing'!G70</f>
        <v>0</v>
      </c>
    </row>
    <row r="71" spans="1:7" ht="15" customHeight="1">
      <c r="A71" s="42"/>
      <c r="B71" s="11" t="s">
        <v>65</v>
      </c>
      <c r="C71" s="2"/>
      <c r="D71" s="2">
        <f t="shared" si="9"/>
        <v>0</v>
      </c>
      <c r="E71" s="24">
        <f>'Point distribution and weighing'!E71</f>
        <v>0</v>
      </c>
      <c r="F71" s="24">
        <f>'Point distribution and weighing'!F71</f>
        <v>0</v>
      </c>
      <c r="G71" s="24">
        <f>'Point distribution and weighing'!G71</f>
        <v>0</v>
      </c>
    </row>
    <row r="72" spans="1:7" ht="15" customHeight="1">
      <c r="A72" s="42"/>
      <c r="B72" s="11" t="s">
        <v>66</v>
      </c>
      <c r="C72" s="2"/>
      <c r="D72" s="2">
        <f t="shared" si="9"/>
        <v>0</v>
      </c>
      <c r="E72" s="24">
        <f>'Point distribution and weighing'!E72</f>
        <v>4</v>
      </c>
      <c r="F72" s="24">
        <f>'Point distribution and weighing'!F72</f>
        <v>0</v>
      </c>
      <c r="G72" s="24">
        <f>'Point distribution and weighing'!G72</f>
        <v>4</v>
      </c>
    </row>
    <row r="73" spans="1:7" ht="15" customHeight="1">
      <c r="A73" s="42"/>
      <c r="B73" s="11" t="s">
        <v>67</v>
      </c>
      <c r="C73" s="2"/>
      <c r="D73" s="2">
        <f t="shared" si="9"/>
        <v>0</v>
      </c>
      <c r="E73" s="24">
        <f>'Point distribution and weighing'!E73</f>
        <v>2</v>
      </c>
      <c r="F73" s="24">
        <f>'Point distribution and weighing'!F73</f>
        <v>0</v>
      </c>
      <c r="G73" s="24">
        <f>'Point distribution and weighing'!G73</f>
        <v>0</v>
      </c>
    </row>
    <row r="74" spans="1:7" ht="15" customHeight="1">
      <c r="A74" s="42"/>
      <c r="B74" s="15" t="s">
        <v>69</v>
      </c>
      <c r="C74" s="5"/>
      <c r="D74" s="2">
        <f t="shared" si="9"/>
        <v>0</v>
      </c>
      <c r="E74" s="24">
        <f>'Point distribution and weighing'!E74</f>
        <v>1</v>
      </c>
      <c r="F74" s="24">
        <f>'Point distribution and weighing'!F74</f>
        <v>0</v>
      </c>
      <c r="G74" s="24">
        <f>'Point distribution and weighing'!G74</f>
        <v>0</v>
      </c>
    </row>
    <row r="75" spans="1:7" ht="15" customHeight="1" thickBot="1">
      <c r="A75" s="41"/>
      <c r="B75" s="37" t="s">
        <v>54</v>
      </c>
      <c r="C75" s="51"/>
      <c r="D75" s="105"/>
      <c r="E75" s="106"/>
      <c r="F75" s="106"/>
      <c r="G75" s="107"/>
    </row>
    <row r="76" spans="1:7" ht="30" customHeight="1">
      <c r="A76" s="40">
        <v>13</v>
      </c>
      <c r="B76" s="124" t="s">
        <v>70</v>
      </c>
      <c r="C76" s="124"/>
      <c r="D76" s="124"/>
      <c r="E76" s="124"/>
      <c r="F76" s="124"/>
      <c r="G76" s="125"/>
    </row>
    <row r="77" spans="1:7" ht="15" customHeight="1">
      <c r="A77" s="42"/>
      <c r="B77" s="11" t="s">
        <v>71</v>
      </c>
      <c r="C77" s="2"/>
      <c r="D77" s="2">
        <f t="shared" ref="D77:D80" si="10">IF(C77=1, E77,)</f>
        <v>0</v>
      </c>
      <c r="E77" s="24">
        <f>'Point distribution and weighing'!E77</f>
        <v>3</v>
      </c>
      <c r="F77" s="24">
        <f>'Point distribution and weighing'!F77</f>
        <v>0</v>
      </c>
      <c r="G77" s="24">
        <f>'Point distribution and weighing'!G77</f>
        <v>3</v>
      </c>
    </row>
    <row r="78" spans="1:7" ht="30" customHeight="1">
      <c r="A78" s="42"/>
      <c r="B78" s="11" t="s">
        <v>72</v>
      </c>
      <c r="C78" s="2"/>
      <c r="D78" s="2">
        <f t="shared" si="10"/>
        <v>0</v>
      </c>
      <c r="E78" s="24">
        <f>'Point distribution and weighing'!E78</f>
        <v>2</v>
      </c>
      <c r="F78" s="24">
        <f>'Point distribution and weighing'!F78</f>
        <v>0</v>
      </c>
      <c r="G78" s="24">
        <f>'Point distribution and weighing'!G78</f>
        <v>0</v>
      </c>
    </row>
    <row r="79" spans="1:7" ht="15" customHeight="1">
      <c r="A79" s="42"/>
      <c r="B79" s="11" t="s">
        <v>73</v>
      </c>
      <c r="C79" s="2"/>
      <c r="D79" s="2">
        <f t="shared" si="10"/>
        <v>0</v>
      </c>
      <c r="E79" s="24">
        <f>'Point distribution and weighing'!E79</f>
        <v>1</v>
      </c>
      <c r="F79" s="24">
        <f>'Point distribution and weighing'!F79</f>
        <v>0</v>
      </c>
      <c r="G79" s="24">
        <f>'Point distribution and weighing'!G79</f>
        <v>0</v>
      </c>
    </row>
    <row r="80" spans="1:7" ht="15" customHeight="1">
      <c r="A80" s="42"/>
      <c r="B80" s="15" t="s">
        <v>74</v>
      </c>
      <c r="C80" s="5"/>
      <c r="D80" s="2">
        <f t="shared" si="10"/>
        <v>0</v>
      </c>
      <c r="E80" s="24">
        <f>'Point distribution and weighing'!E80</f>
        <v>0</v>
      </c>
      <c r="F80" s="24">
        <f>'Point distribution and weighing'!F80</f>
        <v>0</v>
      </c>
      <c r="G80" s="24">
        <f>'Point distribution and weighing'!G80</f>
        <v>0</v>
      </c>
    </row>
    <row r="81" spans="1:7" ht="15" customHeight="1" thickBot="1">
      <c r="A81" s="41"/>
      <c r="B81" s="37" t="s">
        <v>54</v>
      </c>
      <c r="C81" s="51"/>
      <c r="D81" s="105"/>
      <c r="E81" s="106"/>
      <c r="F81" s="106"/>
      <c r="G81" s="107"/>
    </row>
    <row r="82" spans="1:7">
      <c r="A82" s="40">
        <v>14</v>
      </c>
      <c r="B82" s="122" t="s">
        <v>75</v>
      </c>
      <c r="C82" s="122"/>
      <c r="D82" s="122"/>
      <c r="E82" s="122"/>
      <c r="F82" s="122"/>
      <c r="G82" s="123"/>
    </row>
    <row r="83" spans="1:7" ht="15" customHeight="1">
      <c r="A83" s="42"/>
      <c r="B83" s="3" t="s">
        <v>76</v>
      </c>
      <c r="C83" s="2"/>
      <c r="D83" s="2">
        <f t="shared" ref="D83:D86" si="11">IF(C83=1, E83,)</f>
        <v>0</v>
      </c>
      <c r="E83" s="24">
        <f>'Point distribution and weighing'!E83</f>
        <v>3</v>
      </c>
      <c r="F83" s="24">
        <f>'Point distribution and weighing'!F83</f>
        <v>0</v>
      </c>
      <c r="G83" s="24">
        <f>'Point distribution and weighing'!G83</f>
        <v>3</v>
      </c>
    </row>
    <row r="84" spans="1:7" ht="27" customHeight="1">
      <c r="A84" s="42"/>
      <c r="B84" s="3" t="s">
        <v>77</v>
      </c>
      <c r="C84" s="2"/>
      <c r="D84" s="2">
        <f t="shared" si="11"/>
        <v>0</v>
      </c>
      <c r="E84" s="24">
        <f>'Point distribution and weighing'!E84</f>
        <v>2</v>
      </c>
      <c r="F84" s="24">
        <f>'Point distribution and weighing'!F84</f>
        <v>0</v>
      </c>
      <c r="G84" s="24">
        <f>'Point distribution and weighing'!G84</f>
        <v>0</v>
      </c>
    </row>
    <row r="85" spans="1:7" ht="15" customHeight="1">
      <c r="A85" s="42"/>
      <c r="B85" s="3" t="s">
        <v>78</v>
      </c>
      <c r="C85" s="2"/>
      <c r="D85" s="2">
        <f t="shared" si="11"/>
        <v>0</v>
      </c>
      <c r="E85" s="24">
        <f>'Point distribution and weighing'!E85</f>
        <v>1</v>
      </c>
      <c r="F85" s="24">
        <f>'Point distribution and weighing'!F85</f>
        <v>0</v>
      </c>
      <c r="G85" s="24">
        <f>'Point distribution and weighing'!G85</f>
        <v>0</v>
      </c>
    </row>
    <row r="86" spans="1:7" ht="15" customHeight="1">
      <c r="A86" s="42"/>
      <c r="B86" s="6" t="s">
        <v>79</v>
      </c>
      <c r="C86" s="5"/>
      <c r="D86" s="2">
        <f t="shared" si="11"/>
        <v>0</v>
      </c>
      <c r="E86" s="24">
        <f>'Point distribution and weighing'!E86</f>
        <v>0</v>
      </c>
      <c r="F86" s="24">
        <f>'Point distribution and weighing'!F86</f>
        <v>0</v>
      </c>
      <c r="G86" s="24">
        <f>'Point distribution and weighing'!G86</f>
        <v>0</v>
      </c>
    </row>
    <row r="87" spans="1:7" ht="15" customHeight="1" thickBot="1">
      <c r="A87" s="41"/>
      <c r="B87" s="50" t="s">
        <v>80</v>
      </c>
      <c r="C87" s="51"/>
      <c r="D87" s="105"/>
      <c r="E87" s="106"/>
      <c r="F87" s="106"/>
      <c r="G87" s="107"/>
    </row>
    <row r="88" spans="1:7">
      <c r="A88" s="40">
        <v>15</v>
      </c>
      <c r="B88" s="119" t="s">
        <v>81</v>
      </c>
      <c r="C88" s="108"/>
      <c r="D88" s="108"/>
      <c r="E88" s="108"/>
      <c r="F88" s="108"/>
      <c r="G88" s="109"/>
    </row>
    <row r="89" spans="1:7" ht="27" customHeight="1">
      <c r="A89" s="42"/>
      <c r="B89" s="23" t="s">
        <v>82</v>
      </c>
      <c r="C89" s="17"/>
      <c r="D89" s="2">
        <f t="shared" ref="D89:D92" si="12">IF(C89=1, E89,)</f>
        <v>0</v>
      </c>
      <c r="E89" s="24">
        <f>'Point distribution and weighing'!E89</f>
        <v>3</v>
      </c>
      <c r="F89" s="24">
        <f>'Point distribution and weighing'!F89</f>
        <v>0</v>
      </c>
      <c r="G89" s="24">
        <f>'Point distribution and weighing'!G89</f>
        <v>3</v>
      </c>
    </row>
    <row r="90" spans="1:7" ht="27" customHeight="1">
      <c r="A90" s="42"/>
      <c r="B90" s="11" t="s">
        <v>83</v>
      </c>
      <c r="C90" s="2"/>
      <c r="D90" s="2">
        <f t="shared" si="12"/>
        <v>0</v>
      </c>
      <c r="E90" s="24">
        <f>'Point distribution and weighing'!E90</f>
        <v>2</v>
      </c>
      <c r="F90" s="24">
        <f>'Point distribution and weighing'!F90</f>
        <v>0</v>
      </c>
      <c r="G90" s="24">
        <f>'Point distribution and weighing'!G90</f>
        <v>0</v>
      </c>
    </row>
    <row r="91" spans="1:7" ht="27" customHeight="1">
      <c r="A91" s="42"/>
      <c r="B91" s="11" t="s">
        <v>84</v>
      </c>
      <c r="C91" s="2"/>
      <c r="D91" s="2">
        <f t="shared" si="12"/>
        <v>0</v>
      </c>
      <c r="E91" s="24">
        <f>'Point distribution and weighing'!E91</f>
        <v>1</v>
      </c>
      <c r="F91" s="24">
        <f>'Point distribution and weighing'!F91</f>
        <v>0</v>
      </c>
      <c r="G91" s="24">
        <f>'Point distribution and weighing'!G91</f>
        <v>0</v>
      </c>
    </row>
    <row r="92" spans="1:7" ht="27" customHeight="1">
      <c r="A92" s="42"/>
      <c r="B92" s="15" t="s">
        <v>85</v>
      </c>
      <c r="C92" s="5"/>
      <c r="D92" s="2">
        <f t="shared" si="12"/>
        <v>0</v>
      </c>
      <c r="E92" s="24">
        <f>'Point distribution and weighing'!E92</f>
        <v>0</v>
      </c>
      <c r="F92" s="24">
        <f>'Point distribution and weighing'!F92</f>
        <v>0</v>
      </c>
      <c r="G92" s="24">
        <f>'Point distribution and weighing'!G92</f>
        <v>0</v>
      </c>
    </row>
    <row r="93" spans="1:7" ht="15" customHeight="1" thickBot="1">
      <c r="A93" s="41"/>
      <c r="B93" s="37" t="s">
        <v>54</v>
      </c>
      <c r="C93" s="51"/>
      <c r="D93" s="86"/>
      <c r="E93" s="86"/>
      <c r="F93" s="86"/>
      <c r="G93" s="87"/>
    </row>
    <row r="95" spans="1:7" ht="28">
      <c r="C95" s="63" t="s">
        <v>123</v>
      </c>
      <c r="D95" s="61">
        <f>SUM(D20:D24, D27:D31,D34:D36,D39:D41,D44:D46,D49:D51,D54:D56,D59:D60,D63:D66,D69:D70,D77:D80,D83:D86,D89:D92)</f>
        <v>0</v>
      </c>
      <c r="E95" s="62" t="s">
        <v>124</v>
      </c>
      <c r="F95" s="61">
        <f>SUM(G20:G24, G27:G31,G34:G36,G39:G41,G44:G46,G49:G51,G54:G56,G59:G60,G63:G66,G69:G75,G77:G80,G83:G86,G89:G92)</f>
        <v>42</v>
      </c>
    </row>
    <row r="96" spans="1:7">
      <c r="C96" s="63" t="s">
        <v>264</v>
      </c>
      <c r="D96" s="61">
        <f>SUM(I10,I18)</f>
        <v>0</v>
      </c>
      <c r="E96" s="62" t="s">
        <v>265</v>
      </c>
      <c r="F96" s="61">
        <f>SUM(K10,K18)</f>
        <v>8</v>
      </c>
      <c r="G96" s="26"/>
    </row>
    <row r="97" spans="3:7" ht="28">
      <c r="C97" s="63" t="s">
        <v>120</v>
      </c>
      <c r="D97" s="61">
        <f>SUM(D95:D96)</f>
        <v>0</v>
      </c>
      <c r="E97" s="62" t="s">
        <v>125</v>
      </c>
      <c r="F97" s="61">
        <f>SUM(F95:F96)</f>
        <v>50</v>
      </c>
      <c r="G97" s="26"/>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113" activePane="bottomLeft" state="frozen"/>
      <selection pane="bottomLeft" activeCell="J77" sqref="J77"/>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127</v>
      </c>
      <c r="C2" t="s">
        <v>86</v>
      </c>
      <c r="D2" t="s">
        <v>87</v>
      </c>
      <c r="E2" t="s">
        <v>88</v>
      </c>
      <c r="F2" t="s">
        <v>132</v>
      </c>
      <c r="G2" t="s">
        <v>260</v>
      </c>
    </row>
    <row r="3" spans="1:11" ht="30" customHeight="1">
      <c r="A3" s="45">
        <v>1</v>
      </c>
      <c r="B3" s="88" t="s">
        <v>0</v>
      </c>
      <c r="C3" s="90"/>
      <c r="D3" s="90"/>
      <c r="E3" s="90"/>
      <c r="F3" s="90"/>
      <c r="G3" s="91"/>
    </row>
    <row r="4" spans="1:11" ht="52.5" customHeight="1">
      <c r="A4" s="42"/>
      <c r="B4" s="43" t="s">
        <v>1</v>
      </c>
      <c r="C4" s="44" t="s">
        <v>2</v>
      </c>
      <c r="D4" s="44" t="s">
        <v>3</v>
      </c>
      <c r="E4" s="44" t="s">
        <v>4</v>
      </c>
      <c r="F4" s="44" t="s">
        <v>5</v>
      </c>
      <c r="G4" s="46"/>
    </row>
    <row r="5" spans="1:11">
      <c r="A5" s="42"/>
      <c r="B5" s="11" t="s">
        <v>6</v>
      </c>
      <c r="C5" s="11"/>
      <c r="D5" s="11"/>
      <c r="E5" s="11"/>
      <c r="F5" s="11"/>
      <c r="G5" s="46"/>
    </row>
    <row r="6" spans="1:11" ht="14.25" customHeight="1">
      <c r="A6" s="42"/>
      <c r="B6" s="11" t="s">
        <v>7</v>
      </c>
      <c r="C6" s="11"/>
      <c r="D6" s="11"/>
      <c r="E6" s="11"/>
      <c r="F6" s="11"/>
      <c r="G6" s="46"/>
    </row>
    <row r="7" spans="1:11" ht="15" customHeight="1">
      <c r="A7" s="42"/>
      <c r="B7" s="11" t="s">
        <v>8</v>
      </c>
      <c r="C7" s="11"/>
      <c r="D7" s="11"/>
      <c r="E7" s="11"/>
      <c r="F7" s="11"/>
      <c r="G7" s="46"/>
    </row>
    <row r="8" spans="1:11" ht="15" customHeight="1">
      <c r="A8" s="42"/>
      <c r="B8" s="11" t="s">
        <v>9</v>
      </c>
      <c r="C8" s="11"/>
      <c r="D8" s="11"/>
      <c r="E8" s="11"/>
      <c r="F8" s="11"/>
      <c r="G8" s="46"/>
    </row>
    <row r="9" spans="1:11" ht="15" thickBot="1">
      <c r="A9" s="41"/>
      <c r="B9" s="37" t="s">
        <v>10</v>
      </c>
      <c r="C9" s="37"/>
      <c r="D9" s="37"/>
      <c r="E9" s="37"/>
      <c r="F9" s="37"/>
      <c r="G9" s="47"/>
    </row>
    <row r="10" spans="1:11" ht="30" customHeight="1">
      <c r="A10" s="40">
        <v>2</v>
      </c>
      <c r="B10" s="131" t="s">
        <v>11</v>
      </c>
      <c r="C10" s="132"/>
      <c r="D10" s="132"/>
      <c r="E10" s="132"/>
      <c r="F10" s="132"/>
      <c r="G10" s="133"/>
      <c r="H10" s="63" t="s">
        <v>263</v>
      </c>
      <c r="I10" s="71">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0</v>
      </c>
      <c r="J10" s="62" t="s">
        <v>121</v>
      </c>
      <c r="K10" s="61">
        <v>3</v>
      </c>
    </row>
    <row r="11" spans="1:11" ht="30" customHeight="1">
      <c r="A11" s="42"/>
      <c r="B11" s="34"/>
      <c r="C11" s="34" t="s">
        <v>12</v>
      </c>
      <c r="D11" s="34" t="s">
        <v>13</v>
      </c>
      <c r="E11" s="34" t="s">
        <v>14</v>
      </c>
      <c r="F11" s="34" t="s">
        <v>15</v>
      </c>
      <c r="G11" s="35" t="s">
        <v>16</v>
      </c>
    </row>
    <row r="12" spans="1:11" ht="15" customHeight="1">
      <c r="A12" s="42"/>
      <c r="B12" s="11" t="s">
        <v>17</v>
      </c>
      <c r="C12" s="9"/>
      <c r="D12" s="11"/>
      <c r="E12" s="9"/>
      <c r="F12" s="9"/>
      <c r="G12" s="36"/>
    </row>
    <row r="13" spans="1:11" ht="15" customHeight="1">
      <c r="A13" s="42"/>
      <c r="B13" s="11" t="s">
        <v>18</v>
      </c>
      <c r="C13" s="9"/>
      <c r="D13" s="11"/>
      <c r="E13" s="9"/>
      <c r="F13" s="9"/>
      <c r="G13" s="36"/>
    </row>
    <row r="14" spans="1:11" ht="27" customHeight="1">
      <c r="A14" s="42"/>
      <c r="B14" s="11" t="s">
        <v>19</v>
      </c>
      <c r="C14" s="9"/>
      <c r="D14" s="11"/>
      <c r="E14" s="9"/>
      <c r="F14" s="9"/>
      <c r="G14" s="36"/>
    </row>
    <row r="15" spans="1:11" ht="15" customHeight="1">
      <c r="A15" s="42"/>
      <c r="B15" s="11" t="s">
        <v>20</v>
      </c>
      <c r="C15" s="9"/>
      <c r="D15" s="11"/>
      <c r="E15" s="9"/>
      <c r="F15" s="9"/>
      <c r="G15" s="36"/>
    </row>
    <row r="16" spans="1:11" ht="15" customHeight="1">
      <c r="A16" s="42"/>
      <c r="B16" s="11" t="s">
        <v>21</v>
      </c>
      <c r="C16" s="9"/>
      <c r="D16" s="11"/>
      <c r="E16" s="9"/>
      <c r="F16" s="9"/>
      <c r="G16" s="36"/>
    </row>
    <row r="17" spans="1:11" ht="27" customHeight="1">
      <c r="A17" s="42"/>
      <c r="B17" s="11" t="s">
        <v>22</v>
      </c>
      <c r="C17" s="9"/>
      <c r="D17" s="11"/>
      <c r="E17" s="9"/>
      <c r="F17" s="9"/>
      <c r="G17" s="36"/>
    </row>
    <row r="18" spans="1:11" ht="15" customHeight="1" thickBot="1">
      <c r="A18" s="41"/>
      <c r="B18" s="37" t="s">
        <v>23</v>
      </c>
      <c r="C18" s="38"/>
      <c r="D18" s="37"/>
      <c r="E18" s="38"/>
      <c r="F18" s="38"/>
      <c r="G18" s="39"/>
      <c r="H18" s="63" t="s">
        <v>119</v>
      </c>
      <c r="I18" s="61">
        <f>SUM(C12:G18)*'Point distribution and weighing'!I17</f>
        <v>0</v>
      </c>
      <c r="J18" s="62" t="s">
        <v>122</v>
      </c>
      <c r="K18" s="61">
        <v>5</v>
      </c>
    </row>
    <row r="19" spans="1:11" ht="27" customHeight="1">
      <c r="A19" s="48">
        <v>3</v>
      </c>
      <c r="B19" s="126" t="s">
        <v>24</v>
      </c>
      <c r="C19" s="127"/>
      <c r="D19" s="127"/>
      <c r="E19" s="127"/>
      <c r="F19" s="127"/>
      <c r="G19" s="128"/>
    </row>
    <row r="20" spans="1:11">
      <c r="A20" s="42"/>
      <c r="B20" s="1" t="s">
        <v>25</v>
      </c>
      <c r="C20" s="2"/>
      <c r="D20" s="2">
        <f>IF(C20=1, E20,)</f>
        <v>0</v>
      </c>
      <c r="E20" s="24">
        <f>'Point distribution and weighing'!E20</f>
        <v>0</v>
      </c>
      <c r="F20" s="24">
        <f>'Point distribution and weighing'!F20</f>
        <v>0</v>
      </c>
      <c r="G20" s="24">
        <f>'Point distribution and weighing'!G20</f>
        <v>4</v>
      </c>
    </row>
    <row r="21" spans="1:11">
      <c r="A21" s="42"/>
      <c r="B21" s="1" t="s">
        <v>26</v>
      </c>
      <c r="C21" s="2"/>
      <c r="D21" s="2">
        <f t="shared" ref="D21:D24" si="0">IF(C21=1, E21,)</f>
        <v>0</v>
      </c>
      <c r="E21" s="24">
        <f>'Point distribution and weighing'!E21</f>
        <v>1</v>
      </c>
      <c r="F21" s="24">
        <f>'Point distribution and weighing'!F21</f>
        <v>0</v>
      </c>
      <c r="G21" s="24">
        <f>'Point distribution and weighing'!G21</f>
        <v>0</v>
      </c>
    </row>
    <row r="22" spans="1:11">
      <c r="A22" s="42"/>
      <c r="B22" s="1" t="s">
        <v>27</v>
      </c>
      <c r="C22" s="2"/>
      <c r="D22" s="2">
        <f t="shared" si="0"/>
        <v>0</v>
      </c>
      <c r="E22" s="24">
        <f>'Point distribution and weighing'!E22</f>
        <v>2</v>
      </c>
      <c r="F22" s="24">
        <f>'Point distribution and weighing'!F22</f>
        <v>0</v>
      </c>
      <c r="G22" s="24">
        <f>'Point distribution and weighing'!G22</f>
        <v>0</v>
      </c>
    </row>
    <row r="23" spans="1:11">
      <c r="A23" s="42"/>
      <c r="B23" s="1" t="s">
        <v>28</v>
      </c>
      <c r="C23" s="2"/>
      <c r="D23" s="2">
        <f t="shared" si="0"/>
        <v>0</v>
      </c>
      <c r="E23" s="24">
        <f>'Point distribution and weighing'!E23</f>
        <v>4</v>
      </c>
      <c r="F23" s="24">
        <f>'Point distribution and weighing'!F23</f>
        <v>0</v>
      </c>
      <c r="G23" s="24">
        <f>'Point distribution and weighing'!G23</f>
        <v>0</v>
      </c>
    </row>
    <row r="24" spans="1:11">
      <c r="A24" s="42"/>
      <c r="B24" s="1" t="s">
        <v>29</v>
      </c>
      <c r="C24" s="2"/>
      <c r="D24" s="2">
        <f t="shared" si="0"/>
        <v>0</v>
      </c>
      <c r="E24" s="24">
        <f>'Point distribution and weighing'!E24</f>
        <v>2</v>
      </c>
      <c r="F24" s="24">
        <f>'Point distribution and weighing'!F24</f>
        <v>0</v>
      </c>
      <c r="G24" s="24">
        <f>'Point distribution and weighing'!G24</f>
        <v>0</v>
      </c>
    </row>
    <row r="25" spans="1:11" ht="15" customHeight="1" thickBot="1">
      <c r="A25" s="41"/>
      <c r="B25" s="50" t="s">
        <v>60</v>
      </c>
      <c r="C25" s="51"/>
      <c r="D25" s="86"/>
      <c r="E25" s="86"/>
      <c r="F25" s="86"/>
      <c r="G25" s="87"/>
    </row>
    <row r="26" spans="1:11" ht="27" customHeight="1">
      <c r="A26" s="48">
        <v>4</v>
      </c>
      <c r="B26" s="88" t="s">
        <v>30</v>
      </c>
      <c r="C26" s="89"/>
      <c r="D26" s="89"/>
      <c r="E26" s="89"/>
      <c r="F26" s="89"/>
      <c r="G26" s="134"/>
    </row>
    <row r="27" spans="1:11">
      <c r="B27" s="1" t="s">
        <v>25</v>
      </c>
      <c r="C27" s="2"/>
      <c r="D27" s="2">
        <f t="shared" ref="D27:D31" si="1">IF(C27=1, E27,)</f>
        <v>0</v>
      </c>
      <c r="E27" s="24">
        <f>'Point distribution and weighing'!E27</f>
        <v>0</v>
      </c>
      <c r="F27" s="24">
        <f>'Point distribution and weighing'!F27</f>
        <v>0</v>
      </c>
      <c r="G27" s="24">
        <f>'Point distribution and weighing'!G27</f>
        <v>4</v>
      </c>
    </row>
    <row r="28" spans="1:11">
      <c r="B28" s="1" t="s">
        <v>26</v>
      </c>
      <c r="C28" s="2"/>
      <c r="D28" s="2">
        <f t="shared" si="1"/>
        <v>0</v>
      </c>
      <c r="E28" s="24">
        <f>'Point distribution and weighing'!E28</f>
        <v>1</v>
      </c>
      <c r="F28" s="24">
        <f>'Point distribution and weighing'!F28</f>
        <v>0</v>
      </c>
      <c r="G28" s="24">
        <f>'Point distribution and weighing'!G28</f>
        <v>0</v>
      </c>
    </row>
    <row r="29" spans="1:11">
      <c r="B29" s="1" t="s">
        <v>27</v>
      </c>
      <c r="C29" s="2"/>
      <c r="D29" s="2">
        <f t="shared" si="1"/>
        <v>0</v>
      </c>
      <c r="E29" s="24">
        <f>'Point distribution and weighing'!E29</f>
        <v>2</v>
      </c>
      <c r="F29" s="24">
        <f>'Point distribution and weighing'!F29</f>
        <v>0</v>
      </c>
      <c r="G29" s="24">
        <f>'Point distribution and weighing'!G29</f>
        <v>0</v>
      </c>
    </row>
    <row r="30" spans="1:11">
      <c r="B30" s="1" t="s">
        <v>28</v>
      </c>
      <c r="C30" s="2"/>
      <c r="D30" s="2">
        <f t="shared" si="1"/>
        <v>0</v>
      </c>
      <c r="E30" s="24">
        <f>'Point distribution and weighing'!E30</f>
        <v>4</v>
      </c>
      <c r="F30" s="24">
        <f>'Point distribution and weighing'!F30</f>
        <v>0</v>
      </c>
      <c r="G30" s="24">
        <f>'Point distribution and weighing'!G30</f>
        <v>0</v>
      </c>
    </row>
    <row r="31" spans="1:11">
      <c r="B31" s="4" t="s">
        <v>29</v>
      </c>
      <c r="C31" s="5"/>
      <c r="D31" s="2">
        <f t="shared" si="1"/>
        <v>0</v>
      </c>
      <c r="E31" s="24">
        <v>2</v>
      </c>
      <c r="F31" s="24">
        <f>'Point distribution and weighing'!F31</f>
        <v>0</v>
      </c>
      <c r="G31" s="24">
        <f>'Point distribution and weighing'!G31</f>
        <v>0</v>
      </c>
    </row>
    <row r="32" spans="1:11" ht="15" customHeight="1" thickBot="1">
      <c r="B32" s="6" t="s">
        <v>59</v>
      </c>
      <c r="C32" s="52"/>
      <c r="D32" s="100"/>
      <c r="E32" s="101"/>
      <c r="F32" s="101"/>
      <c r="G32" s="102"/>
    </row>
    <row r="33" spans="1:7">
      <c r="A33" s="40">
        <v>5</v>
      </c>
      <c r="B33" s="108" t="s">
        <v>31</v>
      </c>
      <c r="C33" s="108"/>
      <c r="D33" s="108"/>
      <c r="E33" s="108"/>
      <c r="F33" s="108"/>
      <c r="G33" s="109"/>
    </row>
    <row r="34" spans="1:7" ht="40" customHeight="1">
      <c r="A34" s="42"/>
      <c r="B34" s="20" t="s">
        <v>32</v>
      </c>
      <c r="C34" s="17"/>
      <c r="D34" s="2">
        <f t="shared" ref="D34:D36" si="2">IF(C34=1, E34,)</f>
        <v>0</v>
      </c>
      <c r="E34" s="24">
        <f>'Point distribution and weighing'!E34</f>
        <v>3</v>
      </c>
      <c r="F34" s="24">
        <f>'Point distribution and weighing'!F34</f>
        <v>0</v>
      </c>
      <c r="G34" s="24">
        <f>'Point distribution and weighing'!G34</f>
        <v>3</v>
      </c>
    </row>
    <row r="35" spans="1:7" ht="27" customHeight="1">
      <c r="A35" s="42"/>
      <c r="B35" s="3" t="s">
        <v>33</v>
      </c>
      <c r="C35" s="2"/>
      <c r="D35" s="2">
        <f t="shared" si="2"/>
        <v>0</v>
      </c>
      <c r="E35" s="24">
        <f>'Point distribution and weighing'!E35</f>
        <v>1</v>
      </c>
      <c r="F35" s="24">
        <f>'Point distribution and weighing'!F35</f>
        <v>0</v>
      </c>
      <c r="G35" s="24">
        <f>'Point distribution and weighing'!G35</f>
        <v>0</v>
      </c>
    </row>
    <row r="36" spans="1:7" ht="15" customHeight="1">
      <c r="A36" s="42"/>
      <c r="B36" s="6" t="s">
        <v>34</v>
      </c>
      <c r="C36" s="5"/>
      <c r="D36" s="2">
        <f t="shared" si="2"/>
        <v>0</v>
      </c>
      <c r="E36" s="24">
        <f>'Point distribution and weighing'!E36</f>
        <v>0</v>
      </c>
      <c r="F36" s="24">
        <f>'Point distribution and weighing'!F36</f>
        <v>0</v>
      </c>
      <c r="G36" s="24">
        <f>'Point distribution and weighing'!G36</f>
        <v>0</v>
      </c>
    </row>
    <row r="37" spans="1:7" ht="15" customHeight="1" thickBot="1">
      <c r="A37" s="41"/>
      <c r="B37" s="50" t="s">
        <v>40</v>
      </c>
      <c r="C37" s="51"/>
      <c r="D37" s="105"/>
      <c r="E37" s="106"/>
      <c r="F37" s="106"/>
      <c r="G37" s="107"/>
    </row>
    <row r="38" spans="1:7">
      <c r="A38" s="40">
        <v>6</v>
      </c>
      <c r="B38" s="108" t="s">
        <v>35</v>
      </c>
      <c r="C38" s="108"/>
      <c r="D38" s="108"/>
      <c r="E38" s="108"/>
      <c r="F38" s="108"/>
      <c r="G38" s="109"/>
    </row>
    <row r="39" spans="1:7" ht="40" customHeight="1">
      <c r="A39" s="42"/>
      <c r="B39" s="20" t="s">
        <v>36</v>
      </c>
      <c r="C39" s="17"/>
      <c r="D39" s="2">
        <f t="shared" ref="D39:D41" si="3">IF(C39=1, E39,)</f>
        <v>0</v>
      </c>
      <c r="E39" s="24">
        <f>'Point distribution and weighing'!E39</f>
        <v>3</v>
      </c>
      <c r="F39" s="24">
        <f>'Point distribution and weighing'!F39</f>
        <v>0</v>
      </c>
      <c r="G39" s="24">
        <f>'Point distribution and weighing'!G39</f>
        <v>3</v>
      </c>
    </row>
    <row r="40" spans="1:7" ht="27" customHeight="1">
      <c r="A40" s="42"/>
      <c r="B40" s="3" t="s">
        <v>37</v>
      </c>
      <c r="C40" s="2"/>
      <c r="D40" s="2">
        <f t="shared" si="3"/>
        <v>0</v>
      </c>
      <c r="E40" s="24">
        <f>'Point distribution and weighing'!E40</f>
        <v>1</v>
      </c>
      <c r="F40" s="24">
        <f>'Point distribution and weighing'!F40</f>
        <v>0</v>
      </c>
      <c r="G40" s="24">
        <f>'Point distribution and weighing'!G40</f>
        <v>0</v>
      </c>
    </row>
    <row r="41" spans="1:7" ht="15" customHeight="1">
      <c r="A41" s="42"/>
      <c r="B41" s="6" t="s">
        <v>38</v>
      </c>
      <c r="C41" s="5"/>
      <c r="D41" s="2">
        <f t="shared" si="3"/>
        <v>0</v>
      </c>
      <c r="E41" s="24">
        <f>'Point distribution and weighing'!E41</f>
        <v>0</v>
      </c>
      <c r="F41" s="24">
        <f>'Point distribution and weighing'!F41</f>
        <v>0</v>
      </c>
      <c r="G41" s="24">
        <f>'Point distribution and weighing'!G41</f>
        <v>0</v>
      </c>
    </row>
    <row r="42" spans="1:7" ht="15" customHeight="1" thickBot="1">
      <c r="A42" s="41"/>
      <c r="B42" s="50" t="s">
        <v>39</v>
      </c>
      <c r="C42" s="51"/>
      <c r="D42" s="86"/>
      <c r="E42" s="86"/>
      <c r="F42" s="86"/>
      <c r="G42" s="87"/>
    </row>
    <row r="43" spans="1:7" ht="27" customHeight="1">
      <c r="A43" s="40">
        <v>7</v>
      </c>
      <c r="B43" s="126" t="s">
        <v>41</v>
      </c>
      <c r="C43" s="127"/>
      <c r="D43" s="127"/>
      <c r="E43" s="127"/>
      <c r="F43" s="127"/>
      <c r="G43" s="128"/>
    </row>
    <row r="44" spans="1:7" ht="27" customHeight="1">
      <c r="A44" s="42"/>
      <c r="B44" s="19" t="s">
        <v>42</v>
      </c>
      <c r="C44" s="17"/>
      <c r="D44" s="2">
        <f t="shared" ref="D44:D46" si="4">IF(C44=1, E44,)</f>
        <v>0</v>
      </c>
      <c r="E44" s="24">
        <f>'Point distribution and weighing'!E44</f>
        <v>3</v>
      </c>
      <c r="F44" s="24">
        <f>'Point distribution and weighing'!F44</f>
        <v>0</v>
      </c>
      <c r="G44" s="24">
        <f>'Point distribution and weighing'!G44</f>
        <v>3</v>
      </c>
    </row>
    <row r="45" spans="1:7" ht="27" customHeight="1">
      <c r="A45" s="42"/>
      <c r="B45" s="7" t="s">
        <v>43</v>
      </c>
      <c r="C45" s="2"/>
      <c r="D45" s="2">
        <f t="shared" si="4"/>
        <v>0</v>
      </c>
      <c r="E45" s="24">
        <f>'Point distribution and weighing'!E45</f>
        <v>1</v>
      </c>
      <c r="F45" s="24">
        <f>'Point distribution and weighing'!F45</f>
        <v>0</v>
      </c>
      <c r="G45" s="24">
        <f>'Point distribution and weighing'!G45</f>
        <v>0</v>
      </c>
    </row>
    <row r="46" spans="1:7" ht="15" customHeight="1">
      <c r="A46" s="42"/>
      <c r="B46" s="8" t="s">
        <v>44</v>
      </c>
      <c r="C46" s="5"/>
      <c r="D46" s="2">
        <f t="shared" si="4"/>
        <v>0</v>
      </c>
      <c r="E46" s="24">
        <f>'Point distribution and weighing'!E46</f>
        <v>0</v>
      </c>
      <c r="F46" s="24">
        <f>'Point distribution and weighing'!F46</f>
        <v>0</v>
      </c>
      <c r="G46" s="24">
        <f>'Point distribution and weighing'!G46</f>
        <v>0</v>
      </c>
    </row>
    <row r="47" spans="1:7" ht="15" customHeight="1" thickBot="1">
      <c r="A47" s="41"/>
      <c r="B47" s="50" t="s">
        <v>45</v>
      </c>
      <c r="C47" s="51"/>
      <c r="D47" s="86"/>
      <c r="E47" s="86"/>
      <c r="F47" s="86"/>
      <c r="G47" s="87"/>
    </row>
    <row r="48" spans="1:7" ht="27.75" customHeight="1">
      <c r="A48" s="40">
        <v>8</v>
      </c>
      <c r="B48" s="127" t="s">
        <v>46</v>
      </c>
      <c r="C48" s="127"/>
      <c r="D48" s="127"/>
      <c r="E48" s="127"/>
      <c r="F48" s="127"/>
      <c r="G48" s="128"/>
    </row>
    <row r="49" spans="1:7" ht="15" customHeight="1">
      <c r="A49" s="42"/>
      <c r="B49" s="19" t="s">
        <v>47</v>
      </c>
      <c r="C49" s="17"/>
      <c r="D49" s="2">
        <f t="shared" ref="D49:D51" si="5">IF(C49=1, E49,)</f>
        <v>0</v>
      </c>
      <c r="E49" s="24">
        <f>'Point distribution and weighing'!E49</f>
        <v>3</v>
      </c>
      <c r="F49" s="24">
        <f>'Point distribution and weighing'!F49</f>
        <v>0</v>
      </c>
      <c r="G49" s="24">
        <f>'Point distribution and weighing'!G49</f>
        <v>3</v>
      </c>
    </row>
    <row r="50" spans="1:7" ht="15" customHeight="1">
      <c r="A50" s="42"/>
      <c r="B50" s="7" t="s">
        <v>48</v>
      </c>
      <c r="C50" s="2"/>
      <c r="D50" s="2">
        <f t="shared" si="5"/>
        <v>0</v>
      </c>
      <c r="E50" s="24">
        <f>'Point distribution and weighing'!E50</f>
        <v>1</v>
      </c>
      <c r="F50" s="24">
        <f>'Point distribution and weighing'!F50</f>
        <v>0</v>
      </c>
      <c r="G50" s="24">
        <f>'Point distribution and weighing'!G50</f>
        <v>0</v>
      </c>
    </row>
    <row r="51" spans="1:7" ht="15" customHeight="1">
      <c r="A51" s="42"/>
      <c r="B51" s="8" t="s">
        <v>49</v>
      </c>
      <c r="C51" s="5"/>
      <c r="D51" s="2">
        <f t="shared" si="5"/>
        <v>0</v>
      </c>
      <c r="E51" s="24">
        <f>'Point distribution and weighing'!E51</f>
        <v>0</v>
      </c>
      <c r="F51" s="24">
        <f>'Point distribution and weighing'!F51</f>
        <v>0</v>
      </c>
      <c r="G51" s="24">
        <f>'Point distribution and weighing'!G51</f>
        <v>0</v>
      </c>
    </row>
    <row r="52" spans="1:7" ht="15" customHeight="1" thickBot="1">
      <c r="A52" s="41"/>
      <c r="B52" s="50" t="s">
        <v>45</v>
      </c>
      <c r="C52" s="51"/>
      <c r="D52" s="105"/>
      <c r="E52" s="106"/>
      <c r="F52" s="106"/>
      <c r="G52" s="107"/>
    </row>
    <row r="53" spans="1:7" ht="27" customHeight="1">
      <c r="A53" s="40">
        <v>9</v>
      </c>
      <c r="B53" s="126" t="s">
        <v>50</v>
      </c>
      <c r="C53" s="127"/>
      <c r="D53" s="127"/>
      <c r="E53" s="127"/>
      <c r="F53" s="127"/>
      <c r="G53" s="128"/>
    </row>
    <row r="54" spans="1:7" ht="15" customHeight="1">
      <c r="A54" s="42"/>
      <c r="B54" s="19" t="s">
        <v>51</v>
      </c>
      <c r="C54" s="17"/>
      <c r="D54" s="2">
        <f t="shared" ref="D54:D56" si="6">IF(C54=1, E54,)</f>
        <v>0</v>
      </c>
      <c r="E54" s="24">
        <f>'Point distribution and weighing'!E54</f>
        <v>3</v>
      </c>
      <c r="F54" s="24">
        <f>'Point distribution and weighing'!F54</f>
        <v>0</v>
      </c>
      <c r="G54" s="24">
        <f>'Point distribution and weighing'!G54</f>
        <v>3</v>
      </c>
    </row>
    <row r="55" spans="1:7" ht="15" customHeight="1">
      <c r="A55" s="42"/>
      <c r="B55" s="7" t="s">
        <v>52</v>
      </c>
      <c r="C55" s="2"/>
      <c r="D55" s="2">
        <f t="shared" si="6"/>
        <v>0</v>
      </c>
      <c r="E55" s="24">
        <f>'Point distribution and weighing'!E55</f>
        <v>1</v>
      </c>
      <c r="F55" s="24">
        <f>'Point distribution and weighing'!F55</f>
        <v>0</v>
      </c>
      <c r="G55" s="24">
        <f>'Point distribution and weighing'!G55</f>
        <v>0</v>
      </c>
    </row>
    <row r="56" spans="1:7" ht="15" customHeight="1">
      <c r="A56" s="42"/>
      <c r="B56" s="8" t="s">
        <v>53</v>
      </c>
      <c r="C56" s="5"/>
      <c r="D56" s="2">
        <f t="shared" si="6"/>
        <v>0</v>
      </c>
      <c r="E56" s="24">
        <f>'Point distribution and weighing'!E56</f>
        <v>0</v>
      </c>
      <c r="F56" s="24">
        <f>'Point distribution and weighing'!F56</f>
        <v>0</v>
      </c>
      <c r="G56" s="24">
        <f>'Point distribution and weighing'!G56</f>
        <v>0</v>
      </c>
    </row>
    <row r="57" spans="1:7" ht="15" customHeight="1" thickBot="1">
      <c r="A57" s="41"/>
      <c r="B57" s="50" t="s">
        <v>54</v>
      </c>
      <c r="C57" s="51"/>
      <c r="D57" s="105"/>
      <c r="E57" s="106"/>
      <c r="F57" s="106"/>
      <c r="G57" s="107"/>
    </row>
    <row r="58" spans="1:7" ht="27" customHeight="1">
      <c r="A58" s="40">
        <v>10</v>
      </c>
      <c r="B58" s="129" t="s">
        <v>55</v>
      </c>
      <c r="C58" s="129"/>
      <c r="D58" s="129"/>
      <c r="E58" s="129"/>
      <c r="F58" s="129"/>
      <c r="G58" s="130"/>
    </row>
    <row r="59" spans="1:7">
      <c r="A59" s="42"/>
      <c r="B59" s="18" t="s">
        <v>57</v>
      </c>
      <c r="C59" s="18"/>
      <c r="D59" s="2">
        <f t="shared" ref="D59:D60" si="7">IF(C59=1, E59,)</f>
        <v>0</v>
      </c>
      <c r="E59" s="24">
        <f>'Point distribution and weighing'!E59</f>
        <v>3</v>
      </c>
      <c r="F59" s="24">
        <f>'Point distribution and weighing'!F59</f>
        <v>0</v>
      </c>
      <c r="G59" s="24">
        <f>'Point distribution and weighing'!G59</f>
        <v>3</v>
      </c>
    </row>
    <row r="60" spans="1:7">
      <c r="A60" s="42"/>
      <c r="B60" s="10" t="s">
        <v>58</v>
      </c>
      <c r="C60" s="2"/>
      <c r="D60" s="2">
        <f t="shared" si="7"/>
        <v>0</v>
      </c>
      <c r="E60" s="24">
        <f>'Point distribution and weighing'!E60</f>
        <v>0</v>
      </c>
      <c r="F60" s="24">
        <f>'Point distribution and weighing'!F60</f>
        <v>0</v>
      </c>
      <c r="G60" s="24">
        <f>'Point distribution and weighing'!G60</f>
        <v>0</v>
      </c>
    </row>
    <row r="61" spans="1:7" ht="27" customHeight="1" thickBot="1">
      <c r="A61" s="41"/>
      <c r="B61" s="37" t="s">
        <v>56</v>
      </c>
      <c r="C61" s="86"/>
      <c r="D61" s="86"/>
      <c r="E61" s="86"/>
      <c r="F61" s="86"/>
      <c r="G61" s="87"/>
    </row>
    <row r="62" spans="1:7" ht="15" thickBot="1">
      <c r="A62" s="40">
        <v>11</v>
      </c>
      <c r="B62" s="113" t="s">
        <v>61</v>
      </c>
      <c r="C62" s="113"/>
      <c r="D62" s="114"/>
      <c r="E62" s="114"/>
      <c r="F62" s="114"/>
      <c r="G62" s="115"/>
    </row>
    <row r="63" spans="1:7">
      <c r="B63" s="16" t="s">
        <v>25</v>
      </c>
      <c r="C63" s="17"/>
      <c r="D63" s="2">
        <f t="shared" ref="D63:D66" si="8">IF(C63=1, E63,)</f>
        <v>0</v>
      </c>
      <c r="E63" s="24">
        <f>'Point distribution and weighing'!E63</f>
        <v>0</v>
      </c>
      <c r="F63" s="24">
        <f>'Point distribution and weighing'!F63</f>
        <v>0</v>
      </c>
      <c r="G63" s="24">
        <f>'Point distribution and weighing'!G63</f>
        <v>0</v>
      </c>
    </row>
    <row r="64" spans="1:7">
      <c r="B64" s="12" t="s">
        <v>26</v>
      </c>
      <c r="C64" s="2"/>
      <c r="D64" s="2">
        <f t="shared" si="8"/>
        <v>0</v>
      </c>
      <c r="E64" s="24">
        <f>'Point distribution and weighing'!E64</f>
        <v>1</v>
      </c>
      <c r="F64" s="24">
        <f>'Point distribution and weighing'!F64</f>
        <v>0</v>
      </c>
      <c r="G64" s="24">
        <f>'Point distribution and weighing'!G64</f>
        <v>0</v>
      </c>
    </row>
    <row r="65" spans="1:7">
      <c r="B65" s="12" t="s">
        <v>27</v>
      </c>
      <c r="C65" s="2"/>
      <c r="D65" s="2">
        <f t="shared" si="8"/>
        <v>0</v>
      </c>
      <c r="E65" s="24">
        <f>'Point distribution and weighing'!E65</f>
        <v>2</v>
      </c>
      <c r="F65" s="24">
        <f>'Point distribution and weighing'!F65</f>
        <v>0</v>
      </c>
      <c r="G65" s="24">
        <f>'Point distribution and weighing'!G65</f>
        <v>0</v>
      </c>
    </row>
    <row r="66" spans="1:7">
      <c r="B66" s="13" t="s">
        <v>62</v>
      </c>
      <c r="C66" s="5"/>
      <c r="D66" s="2">
        <f t="shared" si="8"/>
        <v>0</v>
      </c>
      <c r="E66" s="24">
        <f>'Point distribution and weighing'!E66</f>
        <v>3</v>
      </c>
      <c r="F66" s="24">
        <f>'Point distribution and weighing'!F66</f>
        <v>0</v>
      </c>
      <c r="G66" s="24">
        <f>'Point distribution and weighing'!G66</f>
        <v>3</v>
      </c>
    </row>
    <row r="67" spans="1:7" ht="15" customHeight="1" thickBot="1">
      <c r="B67" s="3" t="s">
        <v>54</v>
      </c>
      <c r="C67" s="25"/>
      <c r="D67" s="116"/>
      <c r="E67" s="117"/>
      <c r="F67" s="117"/>
      <c r="G67" s="118"/>
    </row>
    <row r="68" spans="1:7">
      <c r="A68" s="40">
        <v>12</v>
      </c>
      <c r="B68" s="119" t="s">
        <v>68</v>
      </c>
      <c r="C68" s="108"/>
      <c r="D68" s="108"/>
      <c r="E68" s="108"/>
      <c r="F68" s="108"/>
      <c r="G68" s="109"/>
    </row>
    <row r="69" spans="1:7">
      <c r="A69" s="42"/>
      <c r="B69" s="22" t="s">
        <v>63</v>
      </c>
      <c r="C69" s="17"/>
      <c r="D69" s="17" t="s">
        <v>261</v>
      </c>
      <c r="E69" s="70"/>
      <c r="F69" s="17"/>
      <c r="G69" s="53"/>
    </row>
    <row r="70" spans="1:7">
      <c r="A70" s="42"/>
      <c r="B70" s="14" t="s">
        <v>64</v>
      </c>
      <c r="C70" s="2"/>
      <c r="D70" s="2">
        <f t="shared" ref="D70:D72" si="9">IF(C70=1, E70,)</f>
        <v>0</v>
      </c>
      <c r="E70" s="24">
        <f>'Point distribution and weighing'!E70</f>
        <v>0</v>
      </c>
      <c r="F70" s="24">
        <f>'Point distribution and weighing'!F70</f>
        <v>0</v>
      </c>
      <c r="G70" s="24">
        <f>'Point distribution and weighing'!G70</f>
        <v>0</v>
      </c>
    </row>
    <row r="71" spans="1:7" ht="15" customHeight="1">
      <c r="A71" s="42"/>
      <c r="B71" s="11" t="s">
        <v>65</v>
      </c>
      <c r="C71" s="2"/>
      <c r="D71" s="2">
        <f t="shared" si="9"/>
        <v>0</v>
      </c>
      <c r="E71" s="24">
        <f>'Point distribution and weighing'!E71</f>
        <v>0</v>
      </c>
      <c r="F71" s="24">
        <f>'Point distribution and weighing'!F71</f>
        <v>0</v>
      </c>
      <c r="G71" s="24">
        <f>'Point distribution and weighing'!G71</f>
        <v>0</v>
      </c>
    </row>
    <row r="72" spans="1:7" ht="15" customHeight="1">
      <c r="A72" s="42"/>
      <c r="B72" s="11" t="s">
        <v>66</v>
      </c>
      <c r="C72" s="2"/>
      <c r="D72" s="2">
        <f t="shared" si="9"/>
        <v>0</v>
      </c>
      <c r="E72" s="24">
        <f>'Point distribution and weighing'!E72</f>
        <v>4</v>
      </c>
      <c r="F72" s="24">
        <f>'Point distribution and weighing'!F72</f>
        <v>0</v>
      </c>
      <c r="G72" s="24">
        <f>'Point distribution and weighing'!G72</f>
        <v>4</v>
      </c>
    </row>
    <row r="73" spans="1:7" ht="15" customHeight="1">
      <c r="A73" s="42"/>
      <c r="B73" s="11" t="s">
        <v>67</v>
      </c>
      <c r="C73" s="2"/>
      <c r="D73" s="2">
        <f>IF(AND(C73=1, C72=0), E73,)</f>
        <v>0</v>
      </c>
      <c r="E73" s="24">
        <f>'Point distribution and weighing'!E73</f>
        <v>2</v>
      </c>
      <c r="F73" s="24">
        <f>'Point distribution and weighing'!F73</f>
        <v>0</v>
      </c>
      <c r="G73" s="24">
        <f>'Point distribution and weighing'!G73</f>
        <v>0</v>
      </c>
    </row>
    <row r="74" spans="1:7" ht="15" customHeight="1">
      <c r="A74" s="42"/>
      <c r="B74" s="15" t="s">
        <v>69</v>
      </c>
      <c r="C74" s="5"/>
      <c r="D74" s="2">
        <f>IF(AND(C74=1, C73=0, C72=0), E74,)</f>
        <v>0</v>
      </c>
      <c r="E74" s="24">
        <f>'Point distribution and weighing'!E74</f>
        <v>1</v>
      </c>
      <c r="F74" s="24">
        <f>'Point distribution and weighing'!F74</f>
        <v>0</v>
      </c>
      <c r="G74" s="24">
        <f>'Point distribution and weighing'!G74</f>
        <v>0</v>
      </c>
    </row>
    <row r="75" spans="1:7" ht="15" customHeight="1" thickBot="1">
      <c r="A75" s="41"/>
      <c r="B75" s="37" t="s">
        <v>54</v>
      </c>
      <c r="C75" s="51"/>
      <c r="D75" s="105"/>
      <c r="E75" s="106"/>
      <c r="F75" s="106"/>
      <c r="G75" s="107"/>
    </row>
    <row r="76" spans="1:7" ht="30" customHeight="1">
      <c r="A76" s="40">
        <v>13</v>
      </c>
      <c r="B76" s="124" t="s">
        <v>70</v>
      </c>
      <c r="C76" s="124"/>
      <c r="D76" s="124"/>
      <c r="E76" s="124"/>
      <c r="F76" s="124"/>
      <c r="G76" s="125"/>
    </row>
    <row r="77" spans="1:7" ht="15" customHeight="1">
      <c r="A77" s="42"/>
      <c r="B77" s="11" t="s">
        <v>71</v>
      </c>
      <c r="C77" s="2"/>
      <c r="D77" s="2">
        <f t="shared" ref="D77:D80" si="10">IF(C77=1, E77,)</f>
        <v>0</v>
      </c>
      <c r="E77" s="24">
        <f>'Point distribution and weighing'!E77</f>
        <v>3</v>
      </c>
      <c r="F77" s="24">
        <f>'Point distribution and weighing'!F77</f>
        <v>0</v>
      </c>
      <c r="G77" s="24">
        <f>'Point distribution and weighing'!G77</f>
        <v>3</v>
      </c>
    </row>
    <row r="78" spans="1:7" ht="30" customHeight="1">
      <c r="A78" s="42"/>
      <c r="B78" s="11" t="s">
        <v>72</v>
      </c>
      <c r="C78" s="2"/>
      <c r="D78" s="2">
        <f t="shared" si="10"/>
        <v>0</v>
      </c>
      <c r="E78" s="24">
        <f>'Point distribution and weighing'!E78</f>
        <v>2</v>
      </c>
      <c r="F78" s="24">
        <f>'Point distribution and weighing'!F78</f>
        <v>0</v>
      </c>
      <c r="G78" s="24">
        <f>'Point distribution and weighing'!G78</f>
        <v>0</v>
      </c>
    </row>
    <row r="79" spans="1:7" ht="15" customHeight="1">
      <c r="A79" s="42"/>
      <c r="B79" s="11" t="s">
        <v>73</v>
      </c>
      <c r="C79" s="2"/>
      <c r="D79" s="2">
        <f t="shared" si="10"/>
        <v>0</v>
      </c>
      <c r="E79" s="24">
        <f>'Point distribution and weighing'!E79</f>
        <v>1</v>
      </c>
      <c r="F79" s="24">
        <f>'Point distribution and weighing'!F79</f>
        <v>0</v>
      </c>
      <c r="G79" s="24">
        <f>'Point distribution and weighing'!G79</f>
        <v>0</v>
      </c>
    </row>
    <row r="80" spans="1:7" ht="15" customHeight="1">
      <c r="A80" s="42"/>
      <c r="B80" s="15" t="s">
        <v>74</v>
      </c>
      <c r="C80" s="5"/>
      <c r="D80" s="2">
        <f t="shared" si="10"/>
        <v>0</v>
      </c>
      <c r="E80" s="24">
        <f>'Point distribution and weighing'!E80</f>
        <v>0</v>
      </c>
      <c r="F80" s="24">
        <f>'Point distribution and weighing'!F80</f>
        <v>0</v>
      </c>
      <c r="G80" s="24">
        <f>'Point distribution and weighing'!G80</f>
        <v>0</v>
      </c>
    </row>
    <row r="81" spans="1:7" ht="15" customHeight="1" thickBot="1">
      <c r="A81" s="41"/>
      <c r="B81" s="37" t="s">
        <v>54</v>
      </c>
      <c r="C81" s="51"/>
      <c r="D81" s="105"/>
      <c r="E81" s="106"/>
      <c r="F81" s="106"/>
      <c r="G81" s="107"/>
    </row>
    <row r="82" spans="1:7">
      <c r="A82" s="40">
        <v>14</v>
      </c>
      <c r="B82" s="122" t="s">
        <v>75</v>
      </c>
      <c r="C82" s="122"/>
      <c r="D82" s="122"/>
      <c r="E82" s="122"/>
      <c r="F82" s="122"/>
      <c r="G82" s="123"/>
    </row>
    <row r="83" spans="1:7" ht="15" customHeight="1">
      <c r="A83" s="42"/>
      <c r="B83" s="3" t="s">
        <v>76</v>
      </c>
      <c r="C83" s="2"/>
      <c r="D83" s="2">
        <f t="shared" ref="D83:D86" si="11">IF(C83=1, E83,)</f>
        <v>0</v>
      </c>
      <c r="E83" s="24">
        <f>'Point distribution and weighing'!E83</f>
        <v>3</v>
      </c>
      <c r="F83" s="24">
        <f>'Point distribution and weighing'!F83</f>
        <v>0</v>
      </c>
      <c r="G83" s="24">
        <f>'Point distribution and weighing'!G83</f>
        <v>3</v>
      </c>
    </row>
    <row r="84" spans="1:7" ht="27" customHeight="1">
      <c r="A84" s="42"/>
      <c r="B84" s="3" t="s">
        <v>77</v>
      </c>
      <c r="C84" s="2"/>
      <c r="D84" s="2">
        <f t="shared" si="11"/>
        <v>0</v>
      </c>
      <c r="E84" s="24">
        <f>'Point distribution and weighing'!E84</f>
        <v>2</v>
      </c>
      <c r="F84" s="24">
        <f>'Point distribution and weighing'!F84</f>
        <v>0</v>
      </c>
      <c r="G84" s="24">
        <f>'Point distribution and weighing'!G84</f>
        <v>0</v>
      </c>
    </row>
    <row r="85" spans="1:7" ht="15" customHeight="1">
      <c r="A85" s="42"/>
      <c r="B85" s="3" t="s">
        <v>78</v>
      </c>
      <c r="C85" s="2"/>
      <c r="D85" s="2">
        <f t="shared" si="11"/>
        <v>0</v>
      </c>
      <c r="E85" s="24">
        <f>'Point distribution and weighing'!E85</f>
        <v>1</v>
      </c>
      <c r="F85" s="24">
        <f>'Point distribution and weighing'!F85</f>
        <v>0</v>
      </c>
      <c r="G85" s="24">
        <f>'Point distribution and weighing'!G85</f>
        <v>0</v>
      </c>
    </row>
    <row r="86" spans="1:7" ht="15" customHeight="1">
      <c r="A86" s="42"/>
      <c r="B86" s="6" t="s">
        <v>79</v>
      </c>
      <c r="C86" s="5"/>
      <c r="D86" s="2">
        <f t="shared" si="11"/>
        <v>0</v>
      </c>
      <c r="E86" s="24">
        <f>'Point distribution and weighing'!E86</f>
        <v>0</v>
      </c>
      <c r="F86" s="24">
        <f>'Point distribution and weighing'!F86</f>
        <v>0</v>
      </c>
      <c r="G86" s="24">
        <f>'Point distribution and weighing'!G86</f>
        <v>0</v>
      </c>
    </row>
    <row r="87" spans="1:7" ht="15" customHeight="1" thickBot="1">
      <c r="A87" s="41"/>
      <c r="B87" s="50" t="s">
        <v>80</v>
      </c>
      <c r="C87" s="51"/>
      <c r="D87" s="105"/>
      <c r="E87" s="106"/>
      <c r="F87" s="106"/>
      <c r="G87" s="107"/>
    </row>
    <row r="88" spans="1:7">
      <c r="A88" s="40">
        <v>15</v>
      </c>
      <c r="B88" s="119" t="s">
        <v>81</v>
      </c>
      <c r="C88" s="108"/>
      <c r="D88" s="108"/>
      <c r="E88" s="108"/>
      <c r="F88" s="108"/>
      <c r="G88" s="109"/>
    </row>
    <row r="89" spans="1:7" ht="27" customHeight="1">
      <c r="A89" s="42"/>
      <c r="B89" s="23" t="s">
        <v>82</v>
      </c>
      <c r="C89" s="17"/>
      <c r="D89" s="2">
        <f t="shared" ref="D89:D92" si="12">IF(C89=1, E89,)</f>
        <v>0</v>
      </c>
      <c r="E89" s="24">
        <f>'Point distribution and weighing'!E89</f>
        <v>3</v>
      </c>
      <c r="F89" s="24">
        <f>'Point distribution and weighing'!F89</f>
        <v>0</v>
      </c>
      <c r="G89" s="24">
        <f>'Point distribution and weighing'!G89</f>
        <v>3</v>
      </c>
    </row>
    <row r="90" spans="1:7" ht="27" customHeight="1">
      <c r="A90" s="42"/>
      <c r="B90" s="11" t="s">
        <v>83</v>
      </c>
      <c r="C90" s="2"/>
      <c r="D90" s="2">
        <f t="shared" si="12"/>
        <v>0</v>
      </c>
      <c r="E90" s="24">
        <f>'Point distribution and weighing'!E90</f>
        <v>2</v>
      </c>
      <c r="F90" s="24">
        <f>'Point distribution and weighing'!F90</f>
        <v>0</v>
      </c>
      <c r="G90" s="24">
        <f>'Point distribution and weighing'!G90</f>
        <v>0</v>
      </c>
    </row>
    <row r="91" spans="1:7" ht="27" customHeight="1">
      <c r="A91" s="42"/>
      <c r="B91" s="11" t="s">
        <v>84</v>
      </c>
      <c r="C91" s="2"/>
      <c r="D91" s="2">
        <f t="shared" si="12"/>
        <v>0</v>
      </c>
      <c r="E91" s="24">
        <f>'Point distribution and weighing'!E91</f>
        <v>1</v>
      </c>
      <c r="F91" s="24">
        <f>'Point distribution and weighing'!F91</f>
        <v>0</v>
      </c>
      <c r="G91" s="24">
        <f>'Point distribution and weighing'!G91</f>
        <v>0</v>
      </c>
    </row>
    <row r="92" spans="1:7" ht="27" customHeight="1">
      <c r="A92" s="42"/>
      <c r="B92" s="15" t="s">
        <v>85</v>
      </c>
      <c r="C92" s="5"/>
      <c r="D92" s="2">
        <f t="shared" si="12"/>
        <v>0</v>
      </c>
      <c r="E92" s="24">
        <f>'Point distribution and weighing'!E92</f>
        <v>0</v>
      </c>
      <c r="F92" s="24">
        <f>'Point distribution and weighing'!F92</f>
        <v>0</v>
      </c>
      <c r="G92" s="24">
        <f>'Point distribution and weighing'!G92</f>
        <v>0</v>
      </c>
    </row>
    <row r="93" spans="1:7" ht="15" customHeight="1" thickBot="1">
      <c r="A93" s="41"/>
      <c r="B93" s="37" t="s">
        <v>54</v>
      </c>
      <c r="C93" s="51"/>
      <c r="D93" s="86"/>
      <c r="E93" s="86"/>
      <c r="F93" s="86"/>
      <c r="G93" s="87"/>
    </row>
    <row r="94" spans="1:7">
      <c r="C94" s="28" t="s">
        <v>267</v>
      </c>
      <c r="D94" s="28"/>
    </row>
    <row r="95" spans="1:7" ht="28">
      <c r="C95" s="63" t="s">
        <v>123</v>
      </c>
      <c r="D95" s="61">
        <f>SUM(D20:D24, D27:D31,D34:D36,D39:D41,D44:D46,D49:D51,D54:D56,D59:D60,D63:D66,D69:D74,D77:D80,D83:D86,D89:D92)</f>
        <v>0</v>
      </c>
      <c r="E95" s="62" t="s">
        <v>124</v>
      </c>
      <c r="F95" s="61">
        <f>SUM(G20:G24, G27:G31,G34:G36,G39:G41,G44:G46,G49:G51,G54:G56,G59:G60,G63:G66,G69:G75,G77:G80,G83:G86,G89:G92)</f>
        <v>42</v>
      </c>
    </row>
    <row r="96" spans="1:7">
      <c r="C96" s="63" t="s">
        <v>264</v>
      </c>
      <c r="D96" s="61">
        <f>SUM(I10,I18)</f>
        <v>0</v>
      </c>
      <c r="E96" s="62" t="s">
        <v>265</v>
      </c>
      <c r="F96" s="61">
        <f>SUM(K10,K18)</f>
        <v>8</v>
      </c>
      <c r="G96" s="26"/>
    </row>
    <row r="97" spans="3:7" ht="28">
      <c r="C97" s="63" t="s">
        <v>120</v>
      </c>
      <c r="D97" s="61">
        <f>SUM(D95:D96)</f>
        <v>0</v>
      </c>
      <c r="E97" s="62" t="s">
        <v>125</v>
      </c>
      <c r="F97" s="61">
        <f>SUM(F95:F96)</f>
        <v>50</v>
      </c>
      <c r="G97" s="26"/>
    </row>
  </sheetData>
  <mergeCells count="28">
    <mergeCell ref="B82:G82"/>
    <mergeCell ref="D87:G87"/>
    <mergeCell ref="B88:G88"/>
    <mergeCell ref="D93:G93"/>
    <mergeCell ref="D81:G81"/>
    <mergeCell ref="B62:G62"/>
    <mergeCell ref="D67:G67"/>
    <mergeCell ref="B68:G68"/>
    <mergeCell ref="D75:G75"/>
    <mergeCell ref="B76:G76"/>
    <mergeCell ref="C61:G61"/>
    <mergeCell ref="B33:G33"/>
    <mergeCell ref="D37:G37"/>
    <mergeCell ref="B38:G38"/>
    <mergeCell ref="D42:G42"/>
    <mergeCell ref="B43:G43"/>
    <mergeCell ref="D47:G47"/>
    <mergeCell ref="B48:G48"/>
    <mergeCell ref="D52:G52"/>
    <mergeCell ref="B53:G53"/>
    <mergeCell ref="D57:G57"/>
    <mergeCell ref="B58:G58"/>
    <mergeCell ref="D32:G32"/>
    <mergeCell ref="B3:G3"/>
    <mergeCell ref="B10:G10"/>
    <mergeCell ref="B19:G19"/>
    <mergeCell ref="D25:G25"/>
    <mergeCell ref="B26:G26"/>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3"/>
  <sheetViews>
    <sheetView showGridLines="0" workbookViewId="0">
      <pane ySplit="2" topLeftCell="A171" activePane="bottomLeft" state="frozen"/>
      <selection pane="bottomLeft" activeCell="C22" sqref="C22"/>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15.1640625" customWidth="1"/>
    <col min="9" max="9" width="6" customWidth="1"/>
    <col min="10" max="10" width="13.5" customWidth="1"/>
    <col min="11" max="11" width="5.6640625" customWidth="1"/>
  </cols>
  <sheetData>
    <row r="2" spans="1:11" ht="15" thickBot="1">
      <c r="A2" t="s">
        <v>127</v>
      </c>
      <c r="C2" t="s">
        <v>86</v>
      </c>
      <c r="D2" t="s">
        <v>87</v>
      </c>
      <c r="E2" t="s">
        <v>88</v>
      </c>
      <c r="F2" t="s">
        <v>132</v>
      </c>
      <c r="G2" t="s">
        <v>260</v>
      </c>
    </row>
    <row r="3" spans="1:11" ht="30" customHeight="1">
      <c r="A3" s="45">
        <v>1</v>
      </c>
      <c r="B3" s="88" t="s">
        <v>0</v>
      </c>
      <c r="C3" s="90"/>
      <c r="D3" s="90"/>
      <c r="E3" s="90"/>
      <c r="F3" s="90"/>
      <c r="G3" s="91"/>
    </row>
    <row r="4" spans="1:11" ht="52.5" customHeight="1">
      <c r="A4" s="42"/>
      <c r="B4" s="43" t="s">
        <v>1</v>
      </c>
      <c r="C4" s="44" t="s">
        <v>2</v>
      </c>
      <c r="D4" s="44" t="s">
        <v>3</v>
      </c>
      <c r="E4" s="44" t="s">
        <v>4</v>
      </c>
      <c r="F4" s="44" t="s">
        <v>5</v>
      </c>
      <c r="G4" s="46"/>
    </row>
    <row r="5" spans="1:11">
      <c r="A5" s="42"/>
      <c r="B5" s="11" t="s">
        <v>6</v>
      </c>
      <c r="C5" s="73">
        <v>0</v>
      </c>
      <c r="D5" s="73">
        <v>1</v>
      </c>
      <c r="E5" s="73">
        <v>2</v>
      </c>
      <c r="F5" s="73">
        <v>3</v>
      </c>
      <c r="G5" s="46"/>
      <c r="H5" s="75" t="s">
        <v>266</v>
      </c>
    </row>
    <row r="6" spans="1:11" ht="14.25" customHeight="1">
      <c r="A6" s="42"/>
      <c r="B6" s="11" t="s">
        <v>7</v>
      </c>
      <c r="C6" s="73">
        <v>0</v>
      </c>
      <c r="D6" s="73">
        <v>1</v>
      </c>
      <c r="E6" s="73">
        <v>2</v>
      </c>
      <c r="F6" s="73">
        <v>3</v>
      </c>
      <c r="G6" s="46"/>
    </row>
    <row r="7" spans="1:11" ht="15" customHeight="1">
      <c r="A7" s="42"/>
      <c r="B7" s="11" t="s">
        <v>8</v>
      </c>
      <c r="C7" s="73">
        <v>0</v>
      </c>
      <c r="D7" s="73">
        <v>1</v>
      </c>
      <c r="E7" s="73">
        <v>2</v>
      </c>
      <c r="F7" s="73">
        <v>3</v>
      </c>
      <c r="G7" s="46"/>
    </row>
    <row r="8" spans="1:11" ht="15" customHeight="1">
      <c r="A8" s="42"/>
      <c r="B8" s="11" t="s">
        <v>9</v>
      </c>
      <c r="C8" s="73">
        <v>0</v>
      </c>
      <c r="D8" s="73">
        <v>1</v>
      </c>
      <c r="E8" s="73">
        <v>2</v>
      </c>
      <c r="F8" s="73">
        <v>3</v>
      </c>
      <c r="G8" s="46"/>
    </row>
    <row r="9" spans="1:11" ht="15" thickBot="1">
      <c r="A9" s="41"/>
      <c r="B9" s="37" t="s">
        <v>10</v>
      </c>
      <c r="C9" s="74">
        <v>0</v>
      </c>
      <c r="D9" s="74">
        <v>1</v>
      </c>
      <c r="E9" s="74">
        <v>2</v>
      </c>
      <c r="F9" s="74">
        <v>3</v>
      </c>
      <c r="G9" s="47"/>
    </row>
    <row r="10" spans="1:11" ht="30" customHeight="1">
      <c r="A10" s="40">
        <v>2</v>
      </c>
      <c r="B10" s="131" t="s">
        <v>11</v>
      </c>
      <c r="C10" s="132"/>
      <c r="D10" s="132"/>
      <c r="E10" s="132"/>
      <c r="F10" s="132"/>
      <c r="G10" s="133"/>
      <c r="H10" s="63" t="s">
        <v>262</v>
      </c>
      <c r="I10" s="72">
        <v>0.2</v>
      </c>
      <c r="J10" s="62" t="s">
        <v>121</v>
      </c>
      <c r="K10" s="61">
        <v>3</v>
      </c>
    </row>
    <row r="11" spans="1:11" ht="30" customHeight="1">
      <c r="A11" s="42"/>
      <c r="B11" s="34"/>
      <c r="C11" s="34" t="s">
        <v>12</v>
      </c>
      <c r="D11" s="34" t="s">
        <v>13</v>
      </c>
      <c r="E11" s="34" t="s">
        <v>14</v>
      </c>
      <c r="F11" s="34" t="s">
        <v>15</v>
      </c>
      <c r="G11" s="35" t="s">
        <v>16</v>
      </c>
    </row>
    <row r="12" spans="1:11" ht="15" customHeight="1">
      <c r="A12" s="42"/>
      <c r="B12" s="11" t="s">
        <v>17</v>
      </c>
      <c r="C12" s="77"/>
      <c r="D12" s="11"/>
      <c r="E12" s="9"/>
      <c r="F12" s="9"/>
      <c r="G12" s="36"/>
    </row>
    <row r="13" spans="1:11" ht="15" customHeight="1">
      <c r="A13" s="42"/>
      <c r="B13" s="11" t="s">
        <v>18</v>
      </c>
      <c r="C13" s="9"/>
      <c r="D13" s="11"/>
      <c r="E13" s="9"/>
      <c r="F13" s="9"/>
      <c r="G13" s="36"/>
    </row>
    <row r="14" spans="1:11" ht="27" customHeight="1">
      <c r="A14" s="42"/>
      <c r="B14" s="11" t="s">
        <v>19</v>
      </c>
      <c r="C14" s="9"/>
      <c r="D14" s="11"/>
      <c r="E14" s="9"/>
      <c r="F14" s="9"/>
      <c r="G14" s="36"/>
    </row>
    <row r="15" spans="1:11" ht="15" customHeight="1">
      <c r="A15" s="42"/>
      <c r="B15" s="11" t="s">
        <v>20</v>
      </c>
      <c r="C15" s="9"/>
      <c r="D15" s="11"/>
      <c r="E15" s="9"/>
      <c r="F15" s="9"/>
      <c r="G15" s="36"/>
    </row>
    <row r="16" spans="1:11" ht="15" customHeight="1">
      <c r="A16" s="42"/>
      <c r="B16" s="11" t="s">
        <v>21</v>
      </c>
      <c r="C16" s="9"/>
      <c r="D16" s="11"/>
      <c r="E16" s="9"/>
      <c r="F16" s="9"/>
      <c r="G16" s="36"/>
    </row>
    <row r="17" spans="1:11" ht="27" customHeight="1">
      <c r="A17" s="42"/>
      <c r="B17" s="11" t="s">
        <v>22</v>
      </c>
      <c r="C17" s="9"/>
      <c r="D17" s="11"/>
      <c r="E17" s="9"/>
      <c r="F17" s="9"/>
      <c r="G17" s="36"/>
      <c r="H17" s="63" t="s">
        <v>119</v>
      </c>
      <c r="I17" s="61">
        <f>(1/7)</f>
        <v>0.14285714285714285</v>
      </c>
      <c r="J17" s="62" t="s">
        <v>122</v>
      </c>
      <c r="K17" s="61">
        <v>5</v>
      </c>
    </row>
    <row r="18" spans="1:11" ht="15" customHeight="1" thickBot="1">
      <c r="A18" s="41"/>
      <c r="B18" s="37" t="s">
        <v>23</v>
      </c>
      <c r="C18" s="38"/>
      <c r="D18" s="37"/>
      <c r="E18" s="38"/>
      <c r="F18" s="38"/>
      <c r="G18" s="39"/>
    </row>
    <row r="19" spans="1:11" ht="27" customHeight="1">
      <c r="A19" s="48">
        <v>3</v>
      </c>
      <c r="B19" s="126" t="s">
        <v>24</v>
      </c>
      <c r="C19" s="127"/>
      <c r="D19" s="127"/>
      <c r="E19" s="127"/>
      <c r="F19" s="127"/>
      <c r="G19" s="128"/>
    </row>
    <row r="20" spans="1:11">
      <c r="A20" s="42"/>
      <c r="B20" s="1" t="s">
        <v>25</v>
      </c>
      <c r="C20" s="2"/>
      <c r="D20" s="2"/>
      <c r="E20" s="24">
        <v>0</v>
      </c>
      <c r="F20" s="2"/>
      <c r="G20" s="49">
        <f>MAX(E20:E24)</f>
        <v>4</v>
      </c>
    </row>
    <row r="21" spans="1:11">
      <c r="A21" s="42"/>
      <c r="B21" s="1" t="s">
        <v>26</v>
      </c>
      <c r="C21" s="2"/>
      <c r="D21" s="2"/>
      <c r="E21" s="24">
        <v>1</v>
      </c>
      <c r="F21" s="2"/>
      <c r="G21" s="49"/>
    </row>
    <row r="22" spans="1:11">
      <c r="A22" s="42"/>
      <c r="B22" s="1" t="s">
        <v>27</v>
      </c>
      <c r="C22" s="2"/>
      <c r="D22" s="2"/>
      <c r="E22" s="24">
        <v>2</v>
      </c>
      <c r="F22" s="2"/>
      <c r="G22" s="49"/>
    </row>
    <row r="23" spans="1:11">
      <c r="A23" s="42"/>
      <c r="B23" s="1" t="s">
        <v>28</v>
      </c>
      <c r="C23" s="2"/>
      <c r="D23" s="2"/>
      <c r="E23" s="24">
        <v>4</v>
      </c>
      <c r="F23" s="2"/>
      <c r="G23" s="49"/>
    </row>
    <row r="24" spans="1:11">
      <c r="A24" s="42"/>
      <c r="B24" s="1" t="s">
        <v>29</v>
      </c>
      <c r="C24" s="2"/>
      <c r="D24" s="2"/>
      <c r="E24" s="24">
        <v>2</v>
      </c>
      <c r="F24" s="2"/>
      <c r="G24" s="49"/>
    </row>
    <row r="25" spans="1:11" ht="15" customHeight="1" thickBot="1">
      <c r="A25" s="41"/>
      <c r="B25" s="50" t="s">
        <v>60</v>
      </c>
      <c r="C25" s="51"/>
      <c r="D25" s="86"/>
      <c r="E25" s="86"/>
      <c r="F25" s="86"/>
      <c r="G25" s="87"/>
    </row>
    <row r="26" spans="1:11" ht="27" customHeight="1">
      <c r="A26" s="48">
        <v>4</v>
      </c>
      <c r="B26" s="88" t="s">
        <v>30</v>
      </c>
      <c r="C26" s="89"/>
      <c r="D26" s="89"/>
      <c r="E26" s="89"/>
      <c r="F26" s="89"/>
      <c r="G26" s="134"/>
    </row>
    <row r="27" spans="1:11">
      <c r="B27" s="1" t="s">
        <v>25</v>
      </c>
      <c r="C27" s="2"/>
      <c r="D27" s="2"/>
      <c r="E27" s="2">
        <v>0</v>
      </c>
      <c r="F27" s="2"/>
      <c r="G27" s="2">
        <f>MAX(E27:E31)</f>
        <v>4</v>
      </c>
    </row>
    <row r="28" spans="1:11">
      <c r="B28" s="1" t="s">
        <v>26</v>
      </c>
      <c r="C28" s="2"/>
      <c r="D28" s="2"/>
      <c r="E28" s="2">
        <v>1</v>
      </c>
      <c r="F28" s="2"/>
      <c r="G28" s="2"/>
    </row>
    <row r="29" spans="1:11">
      <c r="B29" s="1" t="s">
        <v>27</v>
      </c>
      <c r="C29" s="2"/>
      <c r="D29" s="2"/>
      <c r="E29" s="2">
        <v>2</v>
      </c>
      <c r="F29" s="2"/>
      <c r="G29" s="2"/>
    </row>
    <row r="30" spans="1:11">
      <c r="B30" s="1" t="s">
        <v>28</v>
      </c>
      <c r="C30" s="2"/>
      <c r="D30" s="2"/>
      <c r="E30" s="2">
        <v>4</v>
      </c>
      <c r="F30" s="2"/>
      <c r="G30" s="2"/>
    </row>
    <row r="31" spans="1:11">
      <c r="B31" s="4" t="s">
        <v>29</v>
      </c>
      <c r="C31" s="5"/>
      <c r="D31" s="2"/>
      <c r="E31" s="2">
        <v>0</v>
      </c>
      <c r="F31" s="2"/>
      <c r="G31" s="2"/>
    </row>
    <row r="32" spans="1:11" ht="15" customHeight="1" thickBot="1">
      <c r="B32" s="6" t="s">
        <v>59</v>
      </c>
      <c r="C32" s="52"/>
      <c r="D32" s="100"/>
      <c r="E32" s="101"/>
      <c r="F32" s="101"/>
      <c r="G32" s="102"/>
    </row>
    <row r="33" spans="1:7">
      <c r="A33" s="40">
        <v>5</v>
      </c>
      <c r="B33" s="108" t="s">
        <v>31</v>
      </c>
      <c r="C33" s="108"/>
      <c r="D33" s="108"/>
      <c r="E33" s="108"/>
      <c r="F33" s="108"/>
      <c r="G33" s="109"/>
    </row>
    <row r="34" spans="1:7" ht="40" customHeight="1">
      <c r="A34" s="42"/>
      <c r="B34" s="20" t="s">
        <v>32</v>
      </c>
      <c r="C34" s="17"/>
      <c r="D34" s="17"/>
      <c r="E34" s="17">
        <v>3</v>
      </c>
      <c r="F34" s="17"/>
      <c r="G34" s="53">
        <v>3</v>
      </c>
    </row>
    <row r="35" spans="1:7" ht="27" customHeight="1">
      <c r="A35" s="42"/>
      <c r="B35" s="3" t="s">
        <v>33</v>
      </c>
      <c r="C35" s="2"/>
      <c r="D35" s="2"/>
      <c r="E35" s="2">
        <v>1</v>
      </c>
      <c r="F35" s="2"/>
      <c r="G35" s="49"/>
    </row>
    <row r="36" spans="1:7" ht="15" customHeight="1">
      <c r="A36" s="42"/>
      <c r="B36" s="6" t="s">
        <v>34</v>
      </c>
      <c r="C36" s="5"/>
      <c r="D36" s="2"/>
      <c r="E36" s="2">
        <v>0</v>
      </c>
      <c r="F36" s="2"/>
      <c r="G36" s="49"/>
    </row>
    <row r="37" spans="1:7" ht="15" customHeight="1" thickBot="1">
      <c r="A37" s="41"/>
      <c r="B37" s="50" t="s">
        <v>40</v>
      </c>
      <c r="C37" s="51"/>
      <c r="D37" s="105"/>
      <c r="E37" s="106"/>
      <c r="F37" s="106"/>
      <c r="G37" s="107"/>
    </row>
    <row r="38" spans="1:7">
      <c r="A38" s="40">
        <v>6</v>
      </c>
      <c r="B38" s="108" t="s">
        <v>35</v>
      </c>
      <c r="C38" s="108"/>
      <c r="D38" s="108"/>
      <c r="E38" s="108"/>
      <c r="F38" s="108"/>
      <c r="G38" s="109"/>
    </row>
    <row r="39" spans="1:7" ht="40" customHeight="1">
      <c r="A39" s="42"/>
      <c r="B39" s="20" t="s">
        <v>36</v>
      </c>
      <c r="C39" s="17"/>
      <c r="D39" s="17"/>
      <c r="E39" s="17">
        <v>3</v>
      </c>
      <c r="F39" s="17"/>
      <c r="G39" s="53">
        <v>3</v>
      </c>
    </row>
    <row r="40" spans="1:7" ht="27" customHeight="1">
      <c r="A40" s="42"/>
      <c r="B40" s="3" t="s">
        <v>37</v>
      </c>
      <c r="C40" s="2"/>
      <c r="D40" s="2"/>
      <c r="E40" s="2">
        <v>1</v>
      </c>
      <c r="F40" s="2"/>
      <c r="G40" s="49"/>
    </row>
    <row r="41" spans="1:7" ht="15" customHeight="1">
      <c r="A41" s="42"/>
      <c r="B41" s="6" t="s">
        <v>38</v>
      </c>
      <c r="C41" s="5"/>
      <c r="D41" s="2"/>
      <c r="E41" s="2">
        <v>0</v>
      </c>
      <c r="F41" s="2"/>
      <c r="G41" s="49"/>
    </row>
    <row r="42" spans="1:7" ht="15" customHeight="1" thickBot="1">
      <c r="A42" s="41"/>
      <c r="B42" s="50" t="s">
        <v>39</v>
      </c>
      <c r="C42" s="51"/>
      <c r="D42" s="86"/>
      <c r="E42" s="86"/>
      <c r="F42" s="86"/>
      <c r="G42" s="87"/>
    </row>
    <row r="43" spans="1:7" ht="27" customHeight="1">
      <c r="A43" s="40">
        <v>7</v>
      </c>
      <c r="B43" s="126" t="s">
        <v>41</v>
      </c>
      <c r="C43" s="127"/>
      <c r="D43" s="127"/>
      <c r="E43" s="127"/>
      <c r="F43" s="127"/>
      <c r="G43" s="128"/>
    </row>
    <row r="44" spans="1:7" ht="27" customHeight="1">
      <c r="A44" s="42"/>
      <c r="B44" s="19" t="s">
        <v>42</v>
      </c>
      <c r="C44" s="17"/>
      <c r="D44" s="17"/>
      <c r="E44" s="17">
        <v>3</v>
      </c>
      <c r="F44" s="17"/>
      <c r="G44" s="53">
        <v>3</v>
      </c>
    </row>
    <row r="45" spans="1:7" ht="27" customHeight="1">
      <c r="A45" s="42"/>
      <c r="B45" s="7" t="s">
        <v>43</v>
      </c>
      <c r="C45" s="2"/>
      <c r="D45" s="2"/>
      <c r="E45" s="2">
        <v>1</v>
      </c>
      <c r="F45" s="2"/>
      <c r="G45" s="49"/>
    </row>
    <row r="46" spans="1:7" ht="15" customHeight="1">
      <c r="A46" s="42"/>
      <c r="B46" s="8" t="s">
        <v>44</v>
      </c>
      <c r="C46" s="5"/>
      <c r="D46" s="2"/>
      <c r="E46" s="2">
        <v>0</v>
      </c>
      <c r="F46" s="2"/>
      <c r="G46" s="49"/>
    </row>
    <row r="47" spans="1:7" ht="15" customHeight="1" thickBot="1">
      <c r="A47" s="41"/>
      <c r="B47" s="50" t="s">
        <v>45</v>
      </c>
      <c r="C47" s="51"/>
      <c r="D47" s="86"/>
      <c r="E47" s="86"/>
      <c r="F47" s="86"/>
      <c r="G47" s="87"/>
    </row>
    <row r="48" spans="1:7" ht="27.75" customHeight="1">
      <c r="A48" s="40">
        <v>8</v>
      </c>
      <c r="B48" s="127" t="s">
        <v>46</v>
      </c>
      <c r="C48" s="127"/>
      <c r="D48" s="127"/>
      <c r="E48" s="127"/>
      <c r="F48" s="127"/>
      <c r="G48" s="128"/>
    </row>
    <row r="49" spans="1:7" ht="15" customHeight="1">
      <c r="A49" s="42"/>
      <c r="B49" s="19" t="s">
        <v>47</v>
      </c>
      <c r="C49" s="17"/>
      <c r="D49" s="17"/>
      <c r="E49" s="17">
        <v>3</v>
      </c>
      <c r="F49" s="17"/>
      <c r="G49" s="53">
        <v>3</v>
      </c>
    </row>
    <row r="50" spans="1:7" ht="15" customHeight="1">
      <c r="A50" s="42"/>
      <c r="B50" s="7" t="s">
        <v>48</v>
      </c>
      <c r="C50" s="2"/>
      <c r="D50" s="2"/>
      <c r="E50" s="2">
        <v>1</v>
      </c>
      <c r="F50" s="2"/>
      <c r="G50" s="49"/>
    </row>
    <row r="51" spans="1:7" ht="15" customHeight="1">
      <c r="A51" s="42"/>
      <c r="B51" s="8" t="s">
        <v>49</v>
      </c>
      <c r="C51" s="5"/>
      <c r="D51" s="2"/>
      <c r="E51" s="2">
        <v>0</v>
      </c>
      <c r="F51" s="2"/>
      <c r="G51" s="49"/>
    </row>
    <row r="52" spans="1:7" ht="15" customHeight="1" thickBot="1">
      <c r="A52" s="41"/>
      <c r="B52" s="50" t="s">
        <v>45</v>
      </c>
      <c r="C52" s="51"/>
      <c r="D52" s="105"/>
      <c r="E52" s="106"/>
      <c r="F52" s="106"/>
      <c r="G52" s="107"/>
    </row>
    <row r="53" spans="1:7" ht="27" customHeight="1">
      <c r="A53" s="40">
        <v>9</v>
      </c>
      <c r="B53" s="126" t="s">
        <v>50</v>
      </c>
      <c r="C53" s="127"/>
      <c r="D53" s="127"/>
      <c r="E53" s="127"/>
      <c r="F53" s="127"/>
      <c r="G53" s="128"/>
    </row>
    <row r="54" spans="1:7" ht="15" customHeight="1">
      <c r="A54" s="42"/>
      <c r="B54" s="19" t="s">
        <v>51</v>
      </c>
      <c r="C54" s="17"/>
      <c r="D54" s="17"/>
      <c r="E54" s="17">
        <v>3</v>
      </c>
      <c r="F54" s="17"/>
      <c r="G54" s="53">
        <v>3</v>
      </c>
    </row>
    <row r="55" spans="1:7" ht="15" customHeight="1">
      <c r="A55" s="42"/>
      <c r="B55" s="7" t="s">
        <v>52</v>
      </c>
      <c r="C55" s="2"/>
      <c r="D55" s="2"/>
      <c r="E55" s="2">
        <v>1</v>
      </c>
      <c r="F55" s="2"/>
      <c r="G55" s="49"/>
    </row>
    <row r="56" spans="1:7" ht="15" customHeight="1">
      <c r="A56" s="42"/>
      <c r="B56" s="8" t="s">
        <v>53</v>
      </c>
      <c r="C56" s="5"/>
      <c r="D56" s="2"/>
      <c r="E56" s="2">
        <v>0</v>
      </c>
      <c r="F56" s="2"/>
      <c r="G56" s="49"/>
    </row>
    <row r="57" spans="1:7" ht="15" customHeight="1" thickBot="1">
      <c r="A57" s="41"/>
      <c r="B57" s="50" t="s">
        <v>54</v>
      </c>
      <c r="C57" s="51"/>
      <c r="D57" s="105"/>
      <c r="E57" s="106"/>
      <c r="F57" s="106"/>
      <c r="G57" s="107"/>
    </row>
    <row r="58" spans="1:7" ht="27" customHeight="1">
      <c r="A58" s="40">
        <v>10</v>
      </c>
      <c r="B58" s="129" t="s">
        <v>55</v>
      </c>
      <c r="C58" s="129"/>
      <c r="D58" s="129"/>
      <c r="E58" s="129"/>
      <c r="F58" s="129"/>
      <c r="G58" s="130"/>
    </row>
    <row r="59" spans="1:7">
      <c r="A59" s="42"/>
      <c r="B59" s="18" t="s">
        <v>57</v>
      </c>
      <c r="C59" s="18"/>
      <c r="D59" s="18"/>
      <c r="E59" s="18">
        <v>3</v>
      </c>
      <c r="F59" s="17"/>
      <c r="G59" s="53">
        <v>3</v>
      </c>
    </row>
    <row r="60" spans="1:7">
      <c r="A60" s="42"/>
      <c r="B60" s="10" t="s">
        <v>58</v>
      </c>
      <c r="C60" s="2"/>
      <c r="D60" s="2"/>
      <c r="E60" s="2">
        <v>0</v>
      </c>
      <c r="F60" s="2"/>
      <c r="G60" s="49"/>
    </row>
    <row r="61" spans="1:7" ht="27" customHeight="1" thickBot="1">
      <c r="A61" s="41"/>
      <c r="B61" s="37" t="s">
        <v>56</v>
      </c>
      <c r="C61" s="86"/>
      <c r="D61" s="86"/>
      <c r="E61" s="86"/>
      <c r="F61" s="86"/>
      <c r="G61" s="87"/>
    </row>
    <row r="62" spans="1:7" ht="15" thickBot="1">
      <c r="A62" s="40">
        <v>11</v>
      </c>
      <c r="B62" s="113" t="s">
        <v>61</v>
      </c>
      <c r="C62" s="113"/>
      <c r="D62" s="114"/>
      <c r="E62" s="114"/>
      <c r="F62" s="114"/>
      <c r="G62" s="115"/>
    </row>
    <row r="63" spans="1:7">
      <c r="B63" s="16" t="s">
        <v>25</v>
      </c>
      <c r="C63" s="17"/>
      <c r="D63" s="2"/>
      <c r="E63" s="2">
        <v>0</v>
      </c>
      <c r="F63" s="2"/>
      <c r="G63" s="2"/>
    </row>
    <row r="64" spans="1:7">
      <c r="B64" s="12" t="s">
        <v>26</v>
      </c>
      <c r="C64" s="2"/>
      <c r="D64" s="2"/>
      <c r="E64" s="2">
        <v>1</v>
      </c>
      <c r="F64" s="2"/>
      <c r="G64" s="2"/>
    </row>
    <row r="65" spans="1:7">
      <c r="B65" s="12" t="s">
        <v>27</v>
      </c>
      <c r="C65" s="2"/>
      <c r="D65" s="2"/>
      <c r="E65" s="2">
        <v>2</v>
      </c>
      <c r="F65" s="2"/>
      <c r="G65" s="2"/>
    </row>
    <row r="66" spans="1:7">
      <c r="B66" s="13" t="s">
        <v>62</v>
      </c>
      <c r="C66" s="5"/>
      <c r="D66" s="2"/>
      <c r="E66" s="2">
        <v>3</v>
      </c>
      <c r="F66" s="2"/>
      <c r="G66" s="2">
        <v>3</v>
      </c>
    </row>
    <row r="67" spans="1:7" ht="15" customHeight="1" thickBot="1">
      <c r="B67" s="3" t="s">
        <v>54</v>
      </c>
      <c r="C67" s="25"/>
      <c r="D67" s="116"/>
      <c r="E67" s="117"/>
      <c r="F67" s="117"/>
      <c r="G67" s="118"/>
    </row>
    <row r="68" spans="1:7">
      <c r="A68" s="40">
        <v>12</v>
      </c>
      <c r="B68" s="119" t="s">
        <v>68</v>
      </c>
      <c r="C68" s="108"/>
      <c r="D68" s="108"/>
      <c r="E68" s="108"/>
      <c r="F68" s="108"/>
      <c r="G68" s="109"/>
    </row>
    <row r="69" spans="1:7">
      <c r="A69" s="42"/>
      <c r="B69" s="22" t="s">
        <v>63</v>
      </c>
      <c r="C69" s="17"/>
      <c r="D69" s="17" t="s">
        <v>261</v>
      </c>
      <c r="E69" s="70"/>
      <c r="F69" s="17"/>
      <c r="G69" s="53"/>
    </row>
    <row r="70" spans="1:7">
      <c r="A70" s="42"/>
      <c r="B70" s="14" t="s">
        <v>64</v>
      </c>
      <c r="C70" s="2"/>
      <c r="D70" s="2"/>
      <c r="E70" s="2">
        <v>0</v>
      </c>
      <c r="F70" s="2"/>
      <c r="G70" s="49"/>
    </row>
    <row r="71" spans="1:7" ht="15" customHeight="1">
      <c r="A71" s="42"/>
      <c r="B71" s="11" t="s">
        <v>65</v>
      </c>
      <c r="C71" s="2"/>
      <c r="D71" s="2"/>
      <c r="E71" s="2"/>
      <c r="F71" s="2"/>
      <c r="G71" s="49"/>
    </row>
    <row r="72" spans="1:7" ht="15" customHeight="1">
      <c r="A72" s="42"/>
      <c r="B72" s="11" t="s">
        <v>66</v>
      </c>
      <c r="C72" s="2"/>
      <c r="D72" s="2"/>
      <c r="E72" s="2">
        <v>4</v>
      </c>
      <c r="F72" s="2"/>
      <c r="G72" s="49">
        <v>4</v>
      </c>
    </row>
    <row r="73" spans="1:7" ht="15" customHeight="1">
      <c r="A73" s="42"/>
      <c r="B73" s="11" t="s">
        <v>67</v>
      </c>
      <c r="C73" s="2"/>
      <c r="D73" s="2"/>
      <c r="E73" s="2">
        <v>2</v>
      </c>
      <c r="F73" s="2"/>
      <c r="G73" s="49"/>
    </row>
    <row r="74" spans="1:7" ht="15" customHeight="1">
      <c r="A74" s="42"/>
      <c r="B74" s="15" t="s">
        <v>69</v>
      </c>
      <c r="C74" s="5"/>
      <c r="D74" s="5"/>
      <c r="E74" s="5">
        <v>1</v>
      </c>
      <c r="F74" s="5"/>
      <c r="G74" s="68"/>
    </row>
    <row r="75" spans="1:7" ht="15" customHeight="1" thickBot="1">
      <c r="A75" s="41"/>
      <c r="B75" s="37" t="s">
        <v>54</v>
      </c>
      <c r="C75" s="51"/>
      <c r="D75" s="105"/>
      <c r="E75" s="106"/>
      <c r="F75" s="106"/>
      <c r="G75" s="107"/>
    </row>
    <row r="76" spans="1:7" ht="30" customHeight="1">
      <c r="A76" s="40">
        <v>13</v>
      </c>
      <c r="B76" s="124" t="s">
        <v>70</v>
      </c>
      <c r="C76" s="124"/>
      <c r="D76" s="124"/>
      <c r="E76" s="124"/>
      <c r="F76" s="124"/>
      <c r="G76" s="125"/>
    </row>
    <row r="77" spans="1:7" ht="15" customHeight="1">
      <c r="A77" s="42"/>
      <c r="B77" s="11" t="s">
        <v>71</v>
      </c>
      <c r="C77" s="2"/>
      <c r="D77" s="2"/>
      <c r="E77" s="2">
        <v>3</v>
      </c>
      <c r="F77" s="2"/>
      <c r="G77" s="49">
        <v>3</v>
      </c>
    </row>
    <row r="78" spans="1:7" ht="30" customHeight="1">
      <c r="A78" s="42"/>
      <c r="B78" s="11" t="s">
        <v>72</v>
      </c>
      <c r="C78" s="2"/>
      <c r="D78" s="2"/>
      <c r="E78" s="2">
        <v>2</v>
      </c>
      <c r="F78" s="2"/>
      <c r="G78" s="49"/>
    </row>
    <row r="79" spans="1:7" ht="15" customHeight="1">
      <c r="A79" s="42"/>
      <c r="B79" s="11" t="s">
        <v>73</v>
      </c>
      <c r="C79" s="2"/>
      <c r="D79" s="2"/>
      <c r="E79" s="2">
        <v>1</v>
      </c>
      <c r="F79" s="2"/>
      <c r="G79" s="49"/>
    </row>
    <row r="80" spans="1:7" ht="15" customHeight="1">
      <c r="A80" s="42"/>
      <c r="B80" s="15" t="s">
        <v>74</v>
      </c>
      <c r="C80" s="5"/>
      <c r="D80" s="2"/>
      <c r="E80" s="2">
        <v>0</v>
      </c>
      <c r="F80" s="2"/>
      <c r="G80" s="49"/>
    </row>
    <row r="81" spans="1:10" ht="15" customHeight="1" thickBot="1">
      <c r="A81" s="41"/>
      <c r="B81" s="37" t="s">
        <v>54</v>
      </c>
      <c r="C81" s="51"/>
      <c r="D81" s="105"/>
      <c r="E81" s="106"/>
      <c r="F81" s="106"/>
      <c r="G81" s="107"/>
    </row>
    <row r="82" spans="1:10">
      <c r="A82" s="40">
        <v>14</v>
      </c>
      <c r="B82" s="122" t="s">
        <v>75</v>
      </c>
      <c r="C82" s="122"/>
      <c r="D82" s="122"/>
      <c r="E82" s="122"/>
      <c r="F82" s="122"/>
      <c r="G82" s="123"/>
    </row>
    <row r="83" spans="1:10" ht="15" customHeight="1">
      <c r="A83" s="42"/>
      <c r="B83" s="3" t="s">
        <v>76</v>
      </c>
      <c r="C83" s="2"/>
      <c r="D83" s="2"/>
      <c r="E83" s="2">
        <v>3</v>
      </c>
      <c r="F83" s="2"/>
      <c r="G83" s="49">
        <v>3</v>
      </c>
    </row>
    <row r="84" spans="1:10" ht="27" customHeight="1">
      <c r="A84" s="42"/>
      <c r="B84" s="3" t="s">
        <v>77</v>
      </c>
      <c r="C84" s="2"/>
      <c r="D84" s="2"/>
      <c r="E84" s="2">
        <v>2</v>
      </c>
      <c r="F84" s="2"/>
      <c r="G84" s="49"/>
    </row>
    <row r="85" spans="1:10" ht="15" customHeight="1">
      <c r="A85" s="42"/>
      <c r="B85" s="3" t="s">
        <v>78</v>
      </c>
      <c r="C85" s="2"/>
      <c r="D85" s="2"/>
      <c r="E85" s="2">
        <v>1</v>
      </c>
      <c r="F85" s="2"/>
      <c r="G85" s="49"/>
    </row>
    <row r="86" spans="1:10" ht="15" customHeight="1">
      <c r="A86" s="42"/>
      <c r="B86" s="6" t="s">
        <v>79</v>
      </c>
      <c r="C86" s="5"/>
      <c r="D86" s="2"/>
      <c r="E86" s="2">
        <v>0</v>
      </c>
      <c r="F86" s="2"/>
      <c r="G86" s="49"/>
    </row>
    <row r="87" spans="1:10" ht="15" customHeight="1" thickBot="1">
      <c r="A87" s="41"/>
      <c r="B87" s="50" t="s">
        <v>80</v>
      </c>
      <c r="C87" s="51"/>
      <c r="D87" s="105"/>
      <c r="E87" s="106"/>
      <c r="F87" s="106"/>
      <c r="G87" s="107"/>
    </row>
    <row r="88" spans="1:10">
      <c r="A88" s="40">
        <v>15</v>
      </c>
      <c r="B88" s="119" t="s">
        <v>81</v>
      </c>
      <c r="C88" s="108"/>
      <c r="D88" s="108"/>
      <c r="E88" s="108"/>
      <c r="F88" s="108"/>
      <c r="G88" s="109"/>
    </row>
    <row r="89" spans="1:10" ht="27" customHeight="1">
      <c r="A89" s="42"/>
      <c r="B89" s="23" t="s">
        <v>82</v>
      </c>
      <c r="C89" s="17"/>
      <c r="D89" s="17"/>
      <c r="E89" s="17">
        <v>3</v>
      </c>
      <c r="F89" s="17"/>
      <c r="G89" s="53">
        <v>3</v>
      </c>
    </row>
    <row r="90" spans="1:10" ht="27" customHeight="1">
      <c r="A90" s="42"/>
      <c r="B90" s="11" t="s">
        <v>83</v>
      </c>
      <c r="C90" s="2"/>
      <c r="D90" s="2"/>
      <c r="E90" s="2">
        <v>2</v>
      </c>
      <c r="F90" s="2"/>
      <c r="G90" s="49"/>
      <c r="H90" s="62" t="s">
        <v>124</v>
      </c>
      <c r="I90" s="61">
        <v>42</v>
      </c>
      <c r="J90" s="61">
        <f>SUM(G20:G24, G27:G31,G34:G36,G39:G41,G44:G46,G49:G51,G54:G56,G59:G60,G63:G66,G69:G75,G77:G80,G83:G86,G89:G92)</f>
        <v>42</v>
      </c>
    </row>
    <row r="91" spans="1:10" ht="27" customHeight="1">
      <c r="A91" s="42"/>
      <c r="B91" s="11" t="s">
        <v>84</v>
      </c>
      <c r="C91" s="2"/>
      <c r="D91" s="2"/>
      <c r="E91" s="2">
        <v>1</v>
      </c>
      <c r="F91" s="2"/>
      <c r="G91" s="49"/>
      <c r="H91" s="62"/>
      <c r="I91" s="61"/>
      <c r="J91" s="26"/>
    </row>
    <row r="92" spans="1:10" ht="27" customHeight="1">
      <c r="A92" s="42"/>
      <c r="B92" s="15" t="s">
        <v>85</v>
      </c>
      <c r="C92" s="5"/>
      <c r="D92" s="2"/>
      <c r="E92" s="2">
        <v>0</v>
      </c>
      <c r="F92" s="2"/>
      <c r="G92" s="49"/>
      <c r="H92" s="62" t="s">
        <v>125</v>
      </c>
      <c r="I92" s="61">
        <f>SUM(K10,K17,I90)</f>
        <v>50</v>
      </c>
      <c r="J92" s="26"/>
    </row>
    <row r="93" spans="1:10" ht="15" customHeight="1" thickBot="1">
      <c r="A93" s="41"/>
      <c r="B93" s="37" t="s">
        <v>54</v>
      </c>
      <c r="C93" s="51"/>
      <c r="D93" s="86"/>
      <c r="E93" s="86"/>
      <c r="F93" s="86"/>
      <c r="G93" s="87"/>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84" activePane="bottomLeft" state="frozen"/>
      <selection activeCell="B96" sqref="B96"/>
      <selection pane="bottomLeft" activeCell="B96" sqref="B96"/>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127</v>
      </c>
      <c r="C2" t="s">
        <v>86</v>
      </c>
      <c r="D2" t="s">
        <v>87</v>
      </c>
      <c r="E2" t="s">
        <v>88</v>
      </c>
      <c r="F2" t="s">
        <v>132</v>
      </c>
      <c r="G2" t="s">
        <v>260</v>
      </c>
    </row>
    <row r="3" spans="1:11" ht="30" customHeight="1">
      <c r="A3" s="45">
        <v>1</v>
      </c>
      <c r="B3" s="88" t="s">
        <v>0</v>
      </c>
      <c r="C3" s="90"/>
      <c r="D3" s="90"/>
      <c r="E3" s="90"/>
      <c r="F3" s="90"/>
      <c r="G3" s="91"/>
    </row>
    <row r="4" spans="1:11" ht="52.5" customHeight="1">
      <c r="A4" s="42"/>
      <c r="B4" s="43" t="s">
        <v>1</v>
      </c>
      <c r="C4" s="44" t="s">
        <v>2</v>
      </c>
      <c r="D4" s="44" t="s">
        <v>3</v>
      </c>
      <c r="E4" s="44" t="s">
        <v>4</v>
      </c>
      <c r="F4" s="44" t="s">
        <v>5</v>
      </c>
      <c r="G4" s="46"/>
    </row>
    <row r="5" spans="1:11">
      <c r="A5" s="42"/>
      <c r="B5" s="11" t="s">
        <v>6</v>
      </c>
      <c r="C5" s="11"/>
      <c r="D5" s="11"/>
      <c r="E5" s="11">
        <v>1</v>
      </c>
      <c r="F5" s="11"/>
      <c r="G5" s="46"/>
    </row>
    <row r="6" spans="1:11" ht="14.25" customHeight="1">
      <c r="A6" s="42"/>
      <c r="B6" s="11" t="s">
        <v>7</v>
      </c>
      <c r="C6" s="11"/>
      <c r="D6" s="11"/>
      <c r="E6" s="11">
        <v>1</v>
      </c>
      <c r="F6" s="11"/>
      <c r="G6" s="46"/>
    </row>
    <row r="7" spans="1:11" ht="15" customHeight="1">
      <c r="A7" s="42"/>
      <c r="B7" s="11" t="s">
        <v>8</v>
      </c>
      <c r="C7" s="11">
        <v>1</v>
      </c>
      <c r="D7" s="11"/>
      <c r="E7" s="11"/>
      <c r="F7" s="11"/>
      <c r="G7" s="46"/>
    </row>
    <row r="8" spans="1:11" ht="15" customHeight="1">
      <c r="A8" s="42"/>
      <c r="B8" s="11" t="s">
        <v>9</v>
      </c>
      <c r="C8" s="11">
        <v>1</v>
      </c>
      <c r="D8" s="11"/>
      <c r="E8" s="11"/>
      <c r="F8" s="11"/>
      <c r="G8" s="46"/>
    </row>
    <row r="9" spans="1:11" ht="15" thickBot="1">
      <c r="A9" s="41"/>
      <c r="B9" s="37" t="s">
        <v>10</v>
      </c>
      <c r="C9" s="37">
        <v>1</v>
      </c>
      <c r="D9" s="37"/>
      <c r="E9" s="37"/>
      <c r="F9" s="37"/>
      <c r="G9" s="47"/>
    </row>
    <row r="10" spans="1:11" ht="30" customHeight="1">
      <c r="A10" s="40">
        <v>2</v>
      </c>
      <c r="B10" s="131" t="s">
        <v>11</v>
      </c>
      <c r="C10" s="132"/>
      <c r="D10" s="132"/>
      <c r="E10" s="132"/>
      <c r="F10" s="132"/>
      <c r="G10" s="133"/>
      <c r="H10" s="63" t="s">
        <v>263</v>
      </c>
      <c r="I10" s="71">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0.8</v>
      </c>
      <c r="J10" s="62" t="s">
        <v>121</v>
      </c>
      <c r="K10" s="61">
        <v>3</v>
      </c>
    </row>
    <row r="11" spans="1:11" ht="30" customHeight="1">
      <c r="A11" s="42"/>
      <c r="B11" s="34"/>
      <c r="C11" s="34" t="s">
        <v>12</v>
      </c>
      <c r="D11" s="34" t="s">
        <v>13</v>
      </c>
      <c r="E11" s="34" t="s">
        <v>14</v>
      </c>
      <c r="F11" s="34" t="s">
        <v>15</v>
      </c>
      <c r="G11" s="35" t="s">
        <v>16</v>
      </c>
    </row>
    <row r="12" spans="1:11" ht="15" customHeight="1">
      <c r="A12" s="42"/>
      <c r="B12" s="11" t="s">
        <v>17</v>
      </c>
      <c r="C12" s="9">
        <v>1</v>
      </c>
      <c r="D12" s="11"/>
      <c r="E12" s="9"/>
      <c r="F12" s="9"/>
      <c r="G12" s="36"/>
    </row>
    <row r="13" spans="1:11" ht="15" customHeight="1">
      <c r="A13" s="42"/>
      <c r="B13" s="11" t="s">
        <v>18</v>
      </c>
      <c r="C13" s="9"/>
      <c r="D13" s="11">
        <v>1</v>
      </c>
      <c r="E13" s="9"/>
      <c r="F13" s="9"/>
      <c r="G13" s="36"/>
    </row>
    <row r="14" spans="1:11" ht="27" customHeight="1">
      <c r="A14" s="42"/>
      <c r="B14" s="11" t="s">
        <v>19</v>
      </c>
      <c r="C14" s="9"/>
      <c r="D14" s="11">
        <v>1</v>
      </c>
      <c r="E14" s="9"/>
      <c r="F14" s="9"/>
      <c r="G14" s="36"/>
    </row>
    <row r="15" spans="1:11" ht="15" customHeight="1">
      <c r="A15" s="42"/>
      <c r="B15" s="11" t="s">
        <v>20</v>
      </c>
      <c r="C15" s="9">
        <v>1</v>
      </c>
      <c r="D15" s="11"/>
      <c r="E15" s="9"/>
      <c r="F15" s="9"/>
      <c r="G15" s="36"/>
    </row>
    <row r="16" spans="1:11" ht="15" customHeight="1">
      <c r="A16" s="42"/>
      <c r="B16" s="11" t="s">
        <v>21</v>
      </c>
      <c r="C16" s="9">
        <v>1</v>
      </c>
      <c r="D16" s="11"/>
      <c r="E16" s="9"/>
      <c r="F16" s="9"/>
      <c r="G16" s="36"/>
    </row>
    <row r="17" spans="1:11" ht="27" customHeight="1">
      <c r="A17" s="42"/>
      <c r="B17" s="11" t="s">
        <v>22</v>
      </c>
      <c r="C17" s="9">
        <v>1</v>
      </c>
      <c r="D17" s="11"/>
      <c r="E17" s="9"/>
      <c r="F17" s="9"/>
      <c r="G17" s="36"/>
    </row>
    <row r="18" spans="1:11" ht="15" customHeight="1" thickBot="1">
      <c r="A18" s="41"/>
      <c r="B18" s="37" t="s">
        <v>23</v>
      </c>
      <c r="C18" s="38">
        <v>1</v>
      </c>
      <c r="D18" s="37"/>
      <c r="E18" s="38"/>
      <c r="F18" s="38"/>
      <c r="G18" s="39"/>
      <c r="H18" s="63" t="s">
        <v>119</v>
      </c>
      <c r="I18" s="61">
        <f>SUM(C12:G18)*'Point distribution and weighing'!I17</f>
        <v>1</v>
      </c>
      <c r="J18" s="62" t="s">
        <v>122</v>
      </c>
      <c r="K18" s="61">
        <v>5</v>
      </c>
    </row>
    <row r="19" spans="1:11" ht="27" customHeight="1">
      <c r="A19" s="48">
        <v>3</v>
      </c>
      <c r="B19" s="126" t="s">
        <v>24</v>
      </c>
      <c r="C19" s="127"/>
      <c r="D19" s="127"/>
      <c r="E19" s="127"/>
      <c r="F19" s="127"/>
      <c r="G19" s="128"/>
    </row>
    <row r="20" spans="1:11">
      <c r="A20" s="42"/>
      <c r="B20" s="1" t="s">
        <v>25</v>
      </c>
      <c r="C20" s="2"/>
      <c r="D20" s="2">
        <f>IF(C20=1, E20,)</f>
        <v>0</v>
      </c>
      <c r="E20" s="24">
        <f>'Point distribution and weighing'!E20</f>
        <v>0</v>
      </c>
      <c r="F20" s="24">
        <f>'Point distribution and weighing'!F20</f>
        <v>0</v>
      </c>
      <c r="G20" s="24">
        <f>'Point distribution and weighing'!G20</f>
        <v>4</v>
      </c>
    </row>
    <row r="21" spans="1:11">
      <c r="A21" s="42"/>
      <c r="B21" s="1" t="s">
        <v>26</v>
      </c>
      <c r="C21" s="2"/>
      <c r="D21" s="2">
        <f t="shared" ref="D21:D24" si="0">IF(C21=1, E21,)</f>
        <v>0</v>
      </c>
      <c r="E21" s="24">
        <f>'Point distribution and weighing'!E21</f>
        <v>1</v>
      </c>
      <c r="F21" s="24">
        <f>'Point distribution and weighing'!F21</f>
        <v>0</v>
      </c>
      <c r="G21" s="24">
        <f>'Point distribution and weighing'!G21</f>
        <v>0</v>
      </c>
    </row>
    <row r="22" spans="1:11">
      <c r="A22" s="42"/>
      <c r="B22" s="1" t="s">
        <v>27</v>
      </c>
      <c r="C22" s="2">
        <v>1</v>
      </c>
      <c r="D22" s="2">
        <f t="shared" si="0"/>
        <v>2</v>
      </c>
      <c r="E22" s="24">
        <f>'Point distribution and weighing'!E22</f>
        <v>2</v>
      </c>
      <c r="F22" s="24">
        <f>'Point distribution and weighing'!F22</f>
        <v>0</v>
      </c>
      <c r="G22" s="24">
        <f>'Point distribution and weighing'!G22</f>
        <v>0</v>
      </c>
    </row>
    <row r="23" spans="1:11">
      <c r="A23" s="42"/>
      <c r="B23" s="1" t="s">
        <v>28</v>
      </c>
      <c r="C23" s="2"/>
      <c r="D23" s="2">
        <f t="shared" si="0"/>
        <v>0</v>
      </c>
      <c r="E23" s="24">
        <f>'Point distribution and weighing'!E23</f>
        <v>4</v>
      </c>
      <c r="F23" s="24">
        <f>'Point distribution and weighing'!F23</f>
        <v>0</v>
      </c>
      <c r="G23" s="24">
        <f>'Point distribution and weighing'!G23</f>
        <v>0</v>
      </c>
    </row>
    <row r="24" spans="1:11">
      <c r="A24" s="42"/>
      <c r="B24" s="1" t="s">
        <v>29</v>
      </c>
      <c r="C24" s="2"/>
      <c r="D24" s="2">
        <f t="shared" si="0"/>
        <v>0</v>
      </c>
      <c r="E24" s="24">
        <f>'Point distribution and weighing'!E24</f>
        <v>2</v>
      </c>
      <c r="F24" s="24">
        <f>'Point distribution and weighing'!F24</f>
        <v>0</v>
      </c>
      <c r="G24" s="24">
        <f>'Point distribution and weighing'!G24</f>
        <v>0</v>
      </c>
    </row>
    <row r="25" spans="1:11" ht="15" customHeight="1" thickBot="1">
      <c r="A25" s="41"/>
      <c r="B25" s="50" t="s">
        <v>60</v>
      </c>
      <c r="C25" s="51"/>
      <c r="D25" s="86"/>
      <c r="E25" s="86"/>
      <c r="F25" s="86"/>
      <c r="G25" s="87"/>
    </row>
    <row r="26" spans="1:11" ht="27" customHeight="1">
      <c r="A26" s="48">
        <v>4</v>
      </c>
      <c r="B26" s="88" t="s">
        <v>30</v>
      </c>
      <c r="C26" s="89"/>
      <c r="D26" s="89"/>
      <c r="E26" s="89"/>
      <c r="F26" s="89"/>
      <c r="G26" s="134"/>
    </row>
    <row r="27" spans="1:11">
      <c r="B27" s="1" t="s">
        <v>25</v>
      </c>
      <c r="C27" s="2"/>
      <c r="D27" s="2">
        <f t="shared" ref="D27:D31" si="1">IF(C27=1, E27,)</f>
        <v>0</v>
      </c>
      <c r="E27" s="24">
        <f>'Point distribution and weighing'!E27</f>
        <v>0</v>
      </c>
      <c r="F27" s="24">
        <f>'Point distribution and weighing'!F27</f>
        <v>0</v>
      </c>
      <c r="G27" s="24">
        <f>'Point distribution and weighing'!G27</f>
        <v>4</v>
      </c>
    </row>
    <row r="28" spans="1:11">
      <c r="B28" s="1" t="s">
        <v>26</v>
      </c>
      <c r="C28" s="2"/>
      <c r="D28" s="2">
        <f t="shared" si="1"/>
        <v>0</v>
      </c>
      <c r="E28" s="24">
        <f>'Point distribution and weighing'!E28</f>
        <v>1</v>
      </c>
      <c r="F28" s="24">
        <f>'Point distribution and weighing'!F28</f>
        <v>0</v>
      </c>
      <c r="G28" s="24">
        <f>'Point distribution and weighing'!G28</f>
        <v>0</v>
      </c>
    </row>
    <row r="29" spans="1:11">
      <c r="B29" s="1" t="s">
        <v>27</v>
      </c>
      <c r="C29" s="2">
        <v>1</v>
      </c>
      <c r="D29" s="2">
        <f t="shared" si="1"/>
        <v>2</v>
      </c>
      <c r="E29" s="24">
        <f>'Point distribution and weighing'!E29</f>
        <v>2</v>
      </c>
      <c r="F29" s="24">
        <f>'Point distribution and weighing'!F29</f>
        <v>0</v>
      </c>
      <c r="G29" s="24">
        <f>'Point distribution and weighing'!G29</f>
        <v>0</v>
      </c>
    </row>
    <row r="30" spans="1:11">
      <c r="B30" s="1" t="s">
        <v>28</v>
      </c>
      <c r="C30" s="2"/>
      <c r="D30" s="2">
        <f t="shared" si="1"/>
        <v>0</v>
      </c>
      <c r="E30" s="24">
        <f>'Point distribution and weighing'!E30</f>
        <v>4</v>
      </c>
      <c r="F30" s="24">
        <f>'Point distribution and weighing'!F30</f>
        <v>0</v>
      </c>
      <c r="G30" s="24">
        <f>'Point distribution and weighing'!G30</f>
        <v>0</v>
      </c>
    </row>
    <row r="31" spans="1:11">
      <c r="B31" s="4" t="s">
        <v>29</v>
      </c>
      <c r="C31" s="5"/>
      <c r="D31" s="2">
        <f t="shared" si="1"/>
        <v>0</v>
      </c>
      <c r="E31" s="24">
        <v>2</v>
      </c>
      <c r="F31" s="24">
        <f>'Point distribution and weighing'!F31</f>
        <v>0</v>
      </c>
      <c r="G31" s="24">
        <f>'Point distribution and weighing'!G31</f>
        <v>0</v>
      </c>
    </row>
    <row r="32" spans="1:11" ht="15" customHeight="1" thickBot="1">
      <c r="B32" s="6" t="s">
        <v>59</v>
      </c>
      <c r="C32" s="52"/>
      <c r="D32" s="100"/>
      <c r="E32" s="101"/>
      <c r="F32" s="101"/>
      <c r="G32" s="102"/>
    </row>
    <row r="33" spans="1:7">
      <c r="A33" s="40">
        <v>5</v>
      </c>
      <c r="B33" s="108" t="s">
        <v>31</v>
      </c>
      <c r="C33" s="108"/>
      <c r="D33" s="108"/>
      <c r="E33" s="108"/>
      <c r="F33" s="108"/>
      <c r="G33" s="109"/>
    </row>
    <row r="34" spans="1:7" ht="40" customHeight="1">
      <c r="A34" s="42"/>
      <c r="B34" s="20" t="s">
        <v>32</v>
      </c>
      <c r="C34" s="17"/>
      <c r="D34" s="2">
        <f t="shared" ref="D34:D36" si="2">IF(C34=1, E34,)</f>
        <v>0</v>
      </c>
      <c r="E34" s="24">
        <f>'Point distribution and weighing'!E34</f>
        <v>3</v>
      </c>
      <c r="F34" s="24">
        <f>'Point distribution and weighing'!F34</f>
        <v>0</v>
      </c>
      <c r="G34" s="24">
        <f>'Point distribution and weighing'!G34</f>
        <v>3</v>
      </c>
    </row>
    <row r="35" spans="1:7" ht="27" customHeight="1">
      <c r="A35" s="42"/>
      <c r="B35" s="3" t="s">
        <v>33</v>
      </c>
      <c r="C35" s="2">
        <v>1</v>
      </c>
      <c r="D35" s="2">
        <f t="shared" si="2"/>
        <v>1</v>
      </c>
      <c r="E35" s="24">
        <f>'Point distribution and weighing'!E35</f>
        <v>1</v>
      </c>
      <c r="F35" s="24">
        <f>'Point distribution and weighing'!F35</f>
        <v>0</v>
      </c>
      <c r="G35" s="24">
        <f>'Point distribution and weighing'!G35</f>
        <v>0</v>
      </c>
    </row>
    <row r="36" spans="1:7" ht="15" customHeight="1">
      <c r="A36" s="42"/>
      <c r="B36" s="6" t="s">
        <v>34</v>
      </c>
      <c r="C36" s="5"/>
      <c r="D36" s="2">
        <f t="shared" si="2"/>
        <v>0</v>
      </c>
      <c r="E36" s="24">
        <f>'Point distribution and weighing'!E36</f>
        <v>0</v>
      </c>
      <c r="F36" s="24">
        <f>'Point distribution and weighing'!F36</f>
        <v>0</v>
      </c>
      <c r="G36" s="24">
        <f>'Point distribution and weighing'!G36</f>
        <v>0</v>
      </c>
    </row>
    <row r="37" spans="1:7" ht="15" customHeight="1" thickBot="1">
      <c r="A37" s="41"/>
      <c r="B37" s="50" t="s">
        <v>40</v>
      </c>
      <c r="C37" s="51"/>
      <c r="D37" s="105"/>
      <c r="E37" s="106"/>
      <c r="F37" s="106"/>
      <c r="G37" s="107"/>
    </row>
    <row r="38" spans="1:7">
      <c r="A38" s="40">
        <v>6</v>
      </c>
      <c r="B38" s="108" t="s">
        <v>35</v>
      </c>
      <c r="C38" s="108"/>
      <c r="D38" s="108"/>
      <c r="E38" s="108"/>
      <c r="F38" s="108"/>
      <c r="G38" s="109"/>
    </row>
    <row r="39" spans="1:7" ht="40" customHeight="1">
      <c r="A39" s="42"/>
      <c r="B39" s="20" t="s">
        <v>36</v>
      </c>
      <c r="C39" s="17"/>
      <c r="D39" s="2">
        <f t="shared" ref="D39:D41" si="3">IF(C39=1, E39,)</f>
        <v>0</v>
      </c>
      <c r="E39" s="24">
        <f>'Point distribution and weighing'!E39</f>
        <v>3</v>
      </c>
      <c r="F39" s="24">
        <f>'Point distribution and weighing'!F39</f>
        <v>0</v>
      </c>
      <c r="G39" s="24">
        <f>'Point distribution and weighing'!G39</f>
        <v>3</v>
      </c>
    </row>
    <row r="40" spans="1:7" ht="27" customHeight="1">
      <c r="A40" s="42"/>
      <c r="B40" s="3" t="s">
        <v>37</v>
      </c>
      <c r="C40" s="2">
        <v>1</v>
      </c>
      <c r="D40" s="2">
        <f t="shared" si="3"/>
        <v>1</v>
      </c>
      <c r="E40" s="24">
        <f>'Point distribution and weighing'!E40</f>
        <v>1</v>
      </c>
      <c r="F40" s="24">
        <f>'Point distribution and weighing'!F40</f>
        <v>0</v>
      </c>
      <c r="G40" s="24">
        <f>'Point distribution and weighing'!G40</f>
        <v>0</v>
      </c>
    </row>
    <row r="41" spans="1:7" ht="15" customHeight="1">
      <c r="A41" s="42"/>
      <c r="B41" s="6" t="s">
        <v>38</v>
      </c>
      <c r="C41" s="5"/>
      <c r="D41" s="2">
        <f t="shared" si="3"/>
        <v>0</v>
      </c>
      <c r="E41" s="24">
        <f>'Point distribution and weighing'!E41</f>
        <v>0</v>
      </c>
      <c r="F41" s="24">
        <f>'Point distribution and weighing'!F41</f>
        <v>0</v>
      </c>
      <c r="G41" s="24">
        <f>'Point distribution and weighing'!G41</f>
        <v>0</v>
      </c>
    </row>
    <row r="42" spans="1:7" ht="15" customHeight="1" thickBot="1">
      <c r="A42" s="41"/>
      <c r="B42" s="50" t="s">
        <v>39</v>
      </c>
      <c r="C42" s="51"/>
      <c r="D42" s="86"/>
      <c r="E42" s="86"/>
      <c r="F42" s="86"/>
      <c r="G42" s="87"/>
    </row>
    <row r="43" spans="1:7" ht="27" customHeight="1">
      <c r="A43" s="40">
        <v>7</v>
      </c>
      <c r="B43" s="126" t="s">
        <v>41</v>
      </c>
      <c r="C43" s="127"/>
      <c r="D43" s="127"/>
      <c r="E43" s="127"/>
      <c r="F43" s="127"/>
      <c r="G43" s="128"/>
    </row>
    <row r="44" spans="1:7" ht="27" customHeight="1">
      <c r="A44" s="42"/>
      <c r="B44" s="19" t="s">
        <v>42</v>
      </c>
      <c r="C44" s="17"/>
      <c r="D44" s="2">
        <f t="shared" ref="D44:D46" si="4">IF(C44=1, E44,)</f>
        <v>0</v>
      </c>
      <c r="E44" s="24">
        <f>'Point distribution and weighing'!E44</f>
        <v>3</v>
      </c>
      <c r="F44" s="24">
        <f>'Point distribution and weighing'!F44</f>
        <v>0</v>
      </c>
      <c r="G44" s="24">
        <f>'Point distribution and weighing'!G44</f>
        <v>3</v>
      </c>
    </row>
    <row r="45" spans="1:7" ht="27" customHeight="1">
      <c r="A45" s="42"/>
      <c r="B45" s="7" t="s">
        <v>43</v>
      </c>
      <c r="C45" s="2">
        <v>1</v>
      </c>
      <c r="D45" s="2">
        <f t="shared" si="4"/>
        <v>1</v>
      </c>
      <c r="E45" s="24">
        <f>'Point distribution and weighing'!E45</f>
        <v>1</v>
      </c>
      <c r="F45" s="24">
        <f>'Point distribution and weighing'!F45</f>
        <v>0</v>
      </c>
      <c r="G45" s="24">
        <f>'Point distribution and weighing'!G45</f>
        <v>0</v>
      </c>
    </row>
    <row r="46" spans="1:7" ht="15" customHeight="1">
      <c r="A46" s="42"/>
      <c r="B46" s="8" t="s">
        <v>44</v>
      </c>
      <c r="C46" s="5"/>
      <c r="D46" s="2">
        <f t="shared" si="4"/>
        <v>0</v>
      </c>
      <c r="E46" s="24">
        <f>'Point distribution and weighing'!E46</f>
        <v>0</v>
      </c>
      <c r="F46" s="24">
        <f>'Point distribution and weighing'!F46</f>
        <v>0</v>
      </c>
      <c r="G46" s="24">
        <f>'Point distribution and weighing'!G46</f>
        <v>0</v>
      </c>
    </row>
    <row r="47" spans="1:7" ht="15" customHeight="1" thickBot="1">
      <c r="A47" s="41"/>
      <c r="B47" s="50" t="s">
        <v>45</v>
      </c>
      <c r="C47" s="51"/>
      <c r="D47" s="86"/>
      <c r="E47" s="86"/>
      <c r="F47" s="86"/>
      <c r="G47" s="87"/>
    </row>
    <row r="48" spans="1:7" ht="27.75" customHeight="1">
      <c r="A48" s="40">
        <v>8</v>
      </c>
      <c r="B48" s="127" t="s">
        <v>46</v>
      </c>
      <c r="C48" s="127"/>
      <c r="D48" s="127"/>
      <c r="E48" s="127"/>
      <c r="F48" s="127"/>
      <c r="G48" s="128"/>
    </row>
    <row r="49" spans="1:7" ht="15" customHeight="1">
      <c r="A49" s="42"/>
      <c r="B49" s="19" t="s">
        <v>47</v>
      </c>
      <c r="C49" s="17"/>
      <c r="D49" s="2">
        <f t="shared" ref="D49:D51" si="5">IF(C49=1, E49,)</f>
        <v>0</v>
      </c>
      <c r="E49" s="24">
        <f>'Point distribution and weighing'!E49</f>
        <v>3</v>
      </c>
      <c r="F49" s="24">
        <f>'Point distribution and weighing'!F49</f>
        <v>0</v>
      </c>
      <c r="G49" s="24">
        <f>'Point distribution and weighing'!G49</f>
        <v>3</v>
      </c>
    </row>
    <row r="50" spans="1:7" ht="15" customHeight="1">
      <c r="A50" s="42"/>
      <c r="B50" s="7" t="s">
        <v>48</v>
      </c>
      <c r="C50" s="2">
        <v>1</v>
      </c>
      <c r="D50" s="2">
        <f t="shared" si="5"/>
        <v>1</v>
      </c>
      <c r="E50" s="24">
        <f>'Point distribution and weighing'!E50</f>
        <v>1</v>
      </c>
      <c r="F50" s="24">
        <f>'Point distribution and weighing'!F50</f>
        <v>0</v>
      </c>
      <c r="G50" s="24">
        <f>'Point distribution and weighing'!G50</f>
        <v>0</v>
      </c>
    </row>
    <row r="51" spans="1:7" ht="15" customHeight="1">
      <c r="A51" s="42"/>
      <c r="B51" s="8" t="s">
        <v>49</v>
      </c>
      <c r="C51" s="5"/>
      <c r="D51" s="2">
        <f t="shared" si="5"/>
        <v>0</v>
      </c>
      <c r="E51" s="24">
        <f>'Point distribution and weighing'!E51</f>
        <v>0</v>
      </c>
      <c r="F51" s="24">
        <f>'Point distribution and weighing'!F51</f>
        <v>0</v>
      </c>
      <c r="G51" s="24">
        <f>'Point distribution and weighing'!G51</f>
        <v>0</v>
      </c>
    </row>
    <row r="52" spans="1:7" ht="15" customHeight="1" thickBot="1">
      <c r="A52" s="41"/>
      <c r="B52" s="50" t="s">
        <v>45</v>
      </c>
      <c r="C52" s="51"/>
      <c r="D52" s="105"/>
      <c r="E52" s="106"/>
      <c r="F52" s="106"/>
      <c r="G52" s="107"/>
    </row>
    <row r="53" spans="1:7" ht="27" customHeight="1">
      <c r="A53" s="40">
        <v>9</v>
      </c>
      <c r="B53" s="126" t="s">
        <v>50</v>
      </c>
      <c r="C53" s="127"/>
      <c r="D53" s="127"/>
      <c r="E53" s="127"/>
      <c r="F53" s="127"/>
      <c r="G53" s="128"/>
    </row>
    <row r="54" spans="1:7" ht="15" customHeight="1">
      <c r="A54" s="42"/>
      <c r="B54" s="19" t="s">
        <v>51</v>
      </c>
      <c r="C54" s="17"/>
      <c r="D54" s="2">
        <f t="shared" ref="D54:D56" si="6">IF(C54=1, E54,)</f>
        <v>0</v>
      </c>
      <c r="E54" s="24">
        <f>'Point distribution and weighing'!E54</f>
        <v>3</v>
      </c>
      <c r="F54" s="24">
        <f>'Point distribution and weighing'!F54</f>
        <v>0</v>
      </c>
      <c r="G54" s="24">
        <f>'Point distribution and weighing'!G54</f>
        <v>3</v>
      </c>
    </row>
    <row r="55" spans="1:7" ht="15" customHeight="1">
      <c r="A55" s="42"/>
      <c r="B55" s="7" t="s">
        <v>52</v>
      </c>
      <c r="C55" s="2">
        <v>1</v>
      </c>
      <c r="D55" s="2">
        <f t="shared" si="6"/>
        <v>1</v>
      </c>
      <c r="E55" s="24">
        <f>'Point distribution and weighing'!E55</f>
        <v>1</v>
      </c>
      <c r="F55" s="24">
        <f>'Point distribution and weighing'!F55</f>
        <v>0</v>
      </c>
      <c r="G55" s="24">
        <f>'Point distribution and weighing'!G55</f>
        <v>0</v>
      </c>
    </row>
    <row r="56" spans="1:7" ht="15" customHeight="1">
      <c r="A56" s="42"/>
      <c r="B56" s="8" t="s">
        <v>53</v>
      </c>
      <c r="C56" s="5"/>
      <c r="D56" s="2">
        <f t="shared" si="6"/>
        <v>0</v>
      </c>
      <c r="E56" s="24">
        <f>'Point distribution and weighing'!E56</f>
        <v>0</v>
      </c>
      <c r="F56" s="24">
        <f>'Point distribution and weighing'!F56</f>
        <v>0</v>
      </c>
      <c r="G56" s="24">
        <f>'Point distribution and weighing'!G56</f>
        <v>0</v>
      </c>
    </row>
    <row r="57" spans="1:7" ht="15" customHeight="1" thickBot="1">
      <c r="A57" s="41"/>
      <c r="B57" s="50" t="s">
        <v>54</v>
      </c>
      <c r="C57" s="51"/>
      <c r="D57" s="105"/>
      <c r="E57" s="106"/>
      <c r="F57" s="106"/>
      <c r="G57" s="107"/>
    </row>
    <row r="58" spans="1:7" ht="27" customHeight="1">
      <c r="A58" s="40">
        <v>10</v>
      </c>
      <c r="B58" s="129" t="s">
        <v>55</v>
      </c>
      <c r="C58" s="129"/>
      <c r="D58" s="129"/>
      <c r="E58" s="129"/>
      <c r="F58" s="129"/>
      <c r="G58" s="130"/>
    </row>
    <row r="59" spans="1:7">
      <c r="A59" s="42"/>
      <c r="B59" s="18" t="s">
        <v>57</v>
      </c>
      <c r="C59" s="18"/>
      <c r="D59" s="2">
        <f t="shared" ref="D59:D60" si="7">IF(C59=1, E59,)</f>
        <v>0</v>
      </c>
      <c r="E59" s="24">
        <f>'Point distribution and weighing'!E59</f>
        <v>3</v>
      </c>
      <c r="F59" s="24">
        <f>'Point distribution and weighing'!F59</f>
        <v>0</v>
      </c>
      <c r="G59" s="24">
        <f>'Point distribution and weighing'!G59</f>
        <v>3</v>
      </c>
    </row>
    <row r="60" spans="1:7">
      <c r="A60" s="42"/>
      <c r="B60" s="10" t="s">
        <v>58</v>
      </c>
      <c r="C60" s="2">
        <v>1</v>
      </c>
      <c r="D60" s="2">
        <f t="shared" si="7"/>
        <v>0</v>
      </c>
      <c r="E60" s="24">
        <f>'Point distribution and weighing'!E60</f>
        <v>0</v>
      </c>
      <c r="F60" s="24">
        <f>'Point distribution and weighing'!F60</f>
        <v>0</v>
      </c>
      <c r="G60" s="24">
        <f>'Point distribution and weighing'!G60</f>
        <v>0</v>
      </c>
    </row>
    <row r="61" spans="1:7" ht="27" customHeight="1" thickBot="1">
      <c r="A61" s="41"/>
      <c r="B61" s="37" t="s">
        <v>56</v>
      </c>
      <c r="C61" s="86"/>
      <c r="D61" s="86"/>
      <c r="E61" s="86"/>
      <c r="F61" s="86"/>
      <c r="G61" s="87"/>
    </row>
    <row r="62" spans="1:7" ht="15" thickBot="1">
      <c r="A62" s="40">
        <v>11</v>
      </c>
      <c r="B62" s="113" t="s">
        <v>61</v>
      </c>
      <c r="C62" s="113"/>
      <c r="D62" s="114"/>
      <c r="E62" s="114"/>
      <c r="F62" s="114"/>
      <c r="G62" s="115"/>
    </row>
    <row r="63" spans="1:7">
      <c r="B63" s="16" t="s">
        <v>25</v>
      </c>
      <c r="C63" s="17"/>
      <c r="D63" s="2">
        <f t="shared" ref="D63:D66" si="8">IF(C63=1, E63,)</f>
        <v>0</v>
      </c>
      <c r="E63" s="24">
        <f>'Point distribution and weighing'!E63</f>
        <v>0</v>
      </c>
      <c r="F63" s="24">
        <f>'Point distribution and weighing'!F63</f>
        <v>0</v>
      </c>
      <c r="G63" s="24">
        <f>'Point distribution and weighing'!G63</f>
        <v>0</v>
      </c>
    </row>
    <row r="64" spans="1:7">
      <c r="B64" s="12" t="s">
        <v>26</v>
      </c>
      <c r="C64" s="2"/>
      <c r="D64" s="2">
        <f t="shared" si="8"/>
        <v>0</v>
      </c>
      <c r="E64" s="24">
        <f>'Point distribution and weighing'!E64</f>
        <v>1</v>
      </c>
      <c r="F64" s="24">
        <f>'Point distribution and weighing'!F64</f>
        <v>0</v>
      </c>
      <c r="G64" s="24">
        <f>'Point distribution and weighing'!G64</f>
        <v>0</v>
      </c>
    </row>
    <row r="65" spans="1:7">
      <c r="B65" s="12" t="s">
        <v>27</v>
      </c>
      <c r="C65" s="2">
        <v>1</v>
      </c>
      <c r="D65" s="2">
        <f t="shared" si="8"/>
        <v>2</v>
      </c>
      <c r="E65" s="24">
        <f>'Point distribution and weighing'!E65</f>
        <v>2</v>
      </c>
      <c r="F65" s="24">
        <f>'Point distribution and weighing'!F65</f>
        <v>0</v>
      </c>
      <c r="G65" s="24">
        <f>'Point distribution and weighing'!G65</f>
        <v>0</v>
      </c>
    </row>
    <row r="66" spans="1:7">
      <c r="B66" s="13" t="s">
        <v>62</v>
      </c>
      <c r="C66" s="5"/>
      <c r="D66" s="2">
        <f t="shared" si="8"/>
        <v>0</v>
      </c>
      <c r="E66" s="24">
        <f>'Point distribution and weighing'!E66</f>
        <v>3</v>
      </c>
      <c r="F66" s="24">
        <f>'Point distribution and weighing'!F66</f>
        <v>0</v>
      </c>
      <c r="G66" s="24">
        <f>'Point distribution and weighing'!G66</f>
        <v>3</v>
      </c>
    </row>
    <row r="67" spans="1:7" ht="15" customHeight="1" thickBot="1">
      <c r="B67" s="3" t="s">
        <v>54</v>
      </c>
      <c r="C67" s="25"/>
      <c r="D67" s="116"/>
      <c r="E67" s="117"/>
      <c r="F67" s="117"/>
      <c r="G67" s="118"/>
    </row>
    <row r="68" spans="1:7">
      <c r="A68" s="40">
        <v>12</v>
      </c>
      <c r="B68" s="119" t="s">
        <v>68</v>
      </c>
      <c r="C68" s="108"/>
      <c r="D68" s="108"/>
      <c r="E68" s="108"/>
      <c r="F68" s="108"/>
      <c r="G68" s="109"/>
    </row>
    <row r="69" spans="1:7">
      <c r="A69" s="42"/>
      <c r="B69" s="22" t="s">
        <v>63</v>
      </c>
      <c r="C69" s="17"/>
      <c r="D69" s="17" t="s">
        <v>261</v>
      </c>
      <c r="E69" s="70"/>
      <c r="F69" s="17"/>
      <c r="G69" s="53"/>
    </row>
    <row r="70" spans="1:7">
      <c r="A70" s="42"/>
      <c r="B70" s="14" t="s">
        <v>64</v>
      </c>
      <c r="C70" s="2">
        <v>1</v>
      </c>
      <c r="D70" s="2">
        <f t="shared" ref="D70:D72" si="9">IF(C70=1, E70,)</f>
        <v>0</v>
      </c>
      <c r="E70" s="24">
        <f>'Point distribution and weighing'!E70</f>
        <v>0</v>
      </c>
      <c r="F70" s="24">
        <f>'Point distribution and weighing'!F70</f>
        <v>0</v>
      </c>
      <c r="G70" s="24">
        <f>'Point distribution and weighing'!G70</f>
        <v>0</v>
      </c>
    </row>
    <row r="71" spans="1:7" ht="15" customHeight="1">
      <c r="A71" s="42"/>
      <c r="B71" s="11" t="s">
        <v>65</v>
      </c>
      <c r="C71" s="2"/>
      <c r="D71" s="2">
        <f t="shared" si="9"/>
        <v>0</v>
      </c>
      <c r="E71" s="24">
        <f>'Point distribution and weighing'!E71</f>
        <v>0</v>
      </c>
      <c r="F71" s="24">
        <f>'Point distribution and weighing'!F71</f>
        <v>0</v>
      </c>
      <c r="G71" s="24">
        <f>'Point distribution and weighing'!G71</f>
        <v>0</v>
      </c>
    </row>
    <row r="72" spans="1:7" ht="15" customHeight="1">
      <c r="A72" s="42"/>
      <c r="B72" s="11" t="s">
        <v>66</v>
      </c>
      <c r="C72" s="2"/>
      <c r="D72" s="2">
        <f t="shared" si="9"/>
        <v>0</v>
      </c>
      <c r="E72" s="24">
        <f>'Point distribution and weighing'!E72</f>
        <v>4</v>
      </c>
      <c r="F72" s="24">
        <f>'Point distribution and weighing'!F72</f>
        <v>0</v>
      </c>
      <c r="G72" s="24">
        <f>'Point distribution and weighing'!G72</f>
        <v>4</v>
      </c>
    </row>
    <row r="73" spans="1:7" ht="15" customHeight="1">
      <c r="A73" s="42"/>
      <c r="B73" s="11" t="s">
        <v>67</v>
      </c>
      <c r="C73" s="2"/>
      <c r="D73" s="2">
        <f>IF(AND(C73=1, C72=0), E73,)</f>
        <v>0</v>
      </c>
      <c r="E73" s="24">
        <f>'Point distribution and weighing'!E73</f>
        <v>2</v>
      </c>
      <c r="F73" s="24">
        <f>'Point distribution and weighing'!F73</f>
        <v>0</v>
      </c>
      <c r="G73" s="24">
        <f>'Point distribution and weighing'!G73</f>
        <v>0</v>
      </c>
    </row>
    <row r="74" spans="1:7" ht="15" customHeight="1">
      <c r="A74" s="42"/>
      <c r="B74" s="15" t="s">
        <v>69</v>
      </c>
      <c r="C74" s="5"/>
      <c r="D74" s="2">
        <f>IF(AND(C74=1, C73=0, C72=0), E74,)</f>
        <v>0</v>
      </c>
      <c r="E74" s="24">
        <f>'Point distribution and weighing'!E74</f>
        <v>1</v>
      </c>
      <c r="F74" s="24">
        <f>'Point distribution and weighing'!F74</f>
        <v>0</v>
      </c>
      <c r="G74" s="24">
        <f>'Point distribution and weighing'!G74</f>
        <v>0</v>
      </c>
    </row>
    <row r="75" spans="1:7" ht="15" customHeight="1" thickBot="1">
      <c r="A75" s="41"/>
      <c r="B75" s="37" t="s">
        <v>54</v>
      </c>
      <c r="C75" s="51"/>
      <c r="D75" s="105"/>
      <c r="E75" s="106"/>
      <c r="F75" s="106"/>
      <c r="G75" s="107"/>
    </row>
    <row r="76" spans="1:7" ht="30" customHeight="1">
      <c r="A76" s="40">
        <v>13</v>
      </c>
      <c r="B76" s="124" t="s">
        <v>70</v>
      </c>
      <c r="C76" s="124"/>
      <c r="D76" s="124"/>
      <c r="E76" s="124"/>
      <c r="F76" s="124"/>
      <c r="G76" s="125"/>
    </row>
    <row r="77" spans="1:7" ht="15" customHeight="1">
      <c r="A77" s="42"/>
      <c r="B77" s="11" t="s">
        <v>71</v>
      </c>
      <c r="C77" s="2"/>
      <c r="D77" s="2">
        <f t="shared" ref="D77:D80" si="10">IF(C77=1, E77,)</f>
        <v>0</v>
      </c>
      <c r="E77" s="24">
        <f>'Point distribution and weighing'!E77</f>
        <v>3</v>
      </c>
      <c r="F77" s="24">
        <f>'Point distribution and weighing'!F77</f>
        <v>0</v>
      </c>
      <c r="G77" s="24">
        <f>'Point distribution and weighing'!G77</f>
        <v>3</v>
      </c>
    </row>
    <row r="78" spans="1:7" ht="30" customHeight="1">
      <c r="A78" s="42"/>
      <c r="B78" s="11" t="s">
        <v>72</v>
      </c>
      <c r="C78" s="2"/>
      <c r="D78" s="2">
        <f t="shared" si="10"/>
        <v>0</v>
      </c>
      <c r="E78" s="24">
        <f>'Point distribution and weighing'!E78</f>
        <v>2</v>
      </c>
      <c r="F78" s="24">
        <f>'Point distribution and weighing'!F78</f>
        <v>0</v>
      </c>
      <c r="G78" s="24">
        <f>'Point distribution and weighing'!G78</f>
        <v>0</v>
      </c>
    </row>
    <row r="79" spans="1:7" ht="15" customHeight="1">
      <c r="A79" s="42"/>
      <c r="B79" s="11" t="s">
        <v>73</v>
      </c>
      <c r="C79" s="2"/>
      <c r="D79" s="2">
        <f t="shared" si="10"/>
        <v>0</v>
      </c>
      <c r="E79" s="24">
        <f>'Point distribution and weighing'!E79</f>
        <v>1</v>
      </c>
      <c r="F79" s="24">
        <f>'Point distribution and weighing'!F79</f>
        <v>0</v>
      </c>
      <c r="G79" s="24">
        <f>'Point distribution and weighing'!G79</f>
        <v>0</v>
      </c>
    </row>
    <row r="80" spans="1:7" ht="15" customHeight="1">
      <c r="A80" s="42"/>
      <c r="B80" s="15" t="s">
        <v>74</v>
      </c>
      <c r="C80" s="5">
        <v>1</v>
      </c>
      <c r="D80" s="2">
        <f t="shared" si="10"/>
        <v>0</v>
      </c>
      <c r="E80" s="24">
        <f>'Point distribution and weighing'!E80</f>
        <v>0</v>
      </c>
      <c r="F80" s="24">
        <f>'Point distribution and weighing'!F80</f>
        <v>0</v>
      </c>
      <c r="G80" s="24">
        <f>'Point distribution and weighing'!G80</f>
        <v>0</v>
      </c>
    </row>
    <row r="81" spans="1:7" ht="15" customHeight="1" thickBot="1">
      <c r="A81" s="41"/>
      <c r="B81" s="37" t="s">
        <v>54</v>
      </c>
      <c r="C81" s="51"/>
      <c r="D81" s="105"/>
      <c r="E81" s="106"/>
      <c r="F81" s="106"/>
      <c r="G81" s="107"/>
    </row>
    <row r="82" spans="1:7">
      <c r="A82" s="40">
        <v>14</v>
      </c>
      <c r="B82" s="122" t="s">
        <v>75</v>
      </c>
      <c r="C82" s="122"/>
      <c r="D82" s="122"/>
      <c r="E82" s="122"/>
      <c r="F82" s="122"/>
      <c r="G82" s="123"/>
    </row>
    <row r="83" spans="1:7" ht="15" customHeight="1">
      <c r="A83" s="42"/>
      <c r="B83" s="3" t="s">
        <v>76</v>
      </c>
      <c r="C83" s="2">
        <v>1</v>
      </c>
      <c r="D83" s="2">
        <f t="shared" ref="D83:D86" si="11">IF(C83=1, E83,)</f>
        <v>3</v>
      </c>
      <c r="E83" s="24">
        <f>'Point distribution and weighing'!E83</f>
        <v>3</v>
      </c>
      <c r="F83" s="24">
        <f>'Point distribution and weighing'!F83</f>
        <v>0</v>
      </c>
      <c r="G83" s="24">
        <f>'Point distribution and weighing'!G83</f>
        <v>3</v>
      </c>
    </row>
    <row r="84" spans="1:7" ht="27" customHeight="1">
      <c r="A84" s="42"/>
      <c r="B84" s="3" t="s">
        <v>77</v>
      </c>
      <c r="C84" s="2"/>
      <c r="D84" s="2">
        <f t="shared" si="11"/>
        <v>0</v>
      </c>
      <c r="E84" s="24">
        <f>'Point distribution and weighing'!E84</f>
        <v>2</v>
      </c>
      <c r="F84" s="24">
        <f>'Point distribution and weighing'!F84</f>
        <v>0</v>
      </c>
      <c r="G84" s="24">
        <f>'Point distribution and weighing'!G84</f>
        <v>0</v>
      </c>
    </row>
    <row r="85" spans="1:7" ht="15" customHeight="1">
      <c r="A85" s="42"/>
      <c r="B85" s="3" t="s">
        <v>78</v>
      </c>
      <c r="C85" s="2"/>
      <c r="D85" s="2">
        <f t="shared" si="11"/>
        <v>0</v>
      </c>
      <c r="E85" s="24">
        <f>'Point distribution and weighing'!E85</f>
        <v>1</v>
      </c>
      <c r="F85" s="24">
        <f>'Point distribution and weighing'!F85</f>
        <v>0</v>
      </c>
      <c r="G85" s="24">
        <f>'Point distribution and weighing'!G85</f>
        <v>0</v>
      </c>
    </row>
    <row r="86" spans="1:7" ht="15" customHeight="1">
      <c r="A86" s="42"/>
      <c r="B86" s="6" t="s">
        <v>79</v>
      </c>
      <c r="C86" s="5"/>
      <c r="D86" s="2">
        <f t="shared" si="11"/>
        <v>0</v>
      </c>
      <c r="E86" s="24">
        <f>'Point distribution and weighing'!E86</f>
        <v>0</v>
      </c>
      <c r="F86" s="24">
        <f>'Point distribution and weighing'!F86</f>
        <v>0</v>
      </c>
      <c r="G86" s="24">
        <f>'Point distribution and weighing'!G86</f>
        <v>0</v>
      </c>
    </row>
    <row r="87" spans="1:7" ht="15" customHeight="1" thickBot="1">
      <c r="A87" s="41"/>
      <c r="B87" s="50" t="s">
        <v>80</v>
      </c>
      <c r="C87" s="51"/>
      <c r="D87" s="105"/>
      <c r="E87" s="106"/>
      <c r="F87" s="106"/>
      <c r="G87" s="107"/>
    </row>
    <row r="88" spans="1:7">
      <c r="A88" s="40">
        <v>15</v>
      </c>
      <c r="B88" s="119" t="s">
        <v>81</v>
      </c>
      <c r="C88" s="108"/>
      <c r="D88" s="108"/>
      <c r="E88" s="108"/>
      <c r="F88" s="108"/>
      <c r="G88" s="109"/>
    </row>
    <row r="89" spans="1:7" ht="27" customHeight="1">
      <c r="A89" s="42"/>
      <c r="B89" s="23" t="s">
        <v>82</v>
      </c>
      <c r="C89" s="17"/>
      <c r="D89" s="2">
        <f t="shared" ref="D89:D92" si="12">IF(C89=1, E89,)</f>
        <v>0</v>
      </c>
      <c r="E89" s="24">
        <f>'Point distribution and weighing'!E89</f>
        <v>3</v>
      </c>
      <c r="F89" s="24">
        <f>'Point distribution and weighing'!F89</f>
        <v>0</v>
      </c>
      <c r="G89" s="24">
        <f>'Point distribution and weighing'!G89</f>
        <v>3</v>
      </c>
    </row>
    <row r="90" spans="1:7" ht="27" customHeight="1">
      <c r="A90" s="42"/>
      <c r="B90" s="11" t="s">
        <v>83</v>
      </c>
      <c r="C90" s="2"/>
      <c r="D90" s="2">
        <f t="shared" si="12"/>
        <v>0</v>
      </c>
      <c r="E90" s="24">
        <f>'Point distribution and weighing'!E90</f>
        <v>2</v>
      </c>
      <c r="F90" s="24">
        <f>'Point distribution and weighing'!F90</f>
        <v>0</v>
      </c>
      <c r="G90" s="24">
        <f>'Point distribution and weighing'!G90</f>
        <v>0</v>
      </c>
    </row>
    <row r="91" spans="1:7" ht="27" customHeight="1">
      <c r="A91" s="42"/>
      <c r="B91" s="11" t="s">
        <v>84</v>
      </c>
      <c r="C91" s="2"/>
      <c r="D91" s="2">
        <f t="shared" si="12"/>
        <v>0</v>
      </c>
      <c r="E91" s="24">
        <f>'Point distribution and weighing'!E91</f>
        <v>1</v>
      </c>
      <c r="F91" s="24">
        <f>'Point distribution and weighing'!F91</f>
        <v>0</v>
      </c>
      <c r="G91" s="24">
        <f>'Point distribution and weighing'!G91</f>
        <v>0</v>
      </c>
    </row>
    <row r="92" spans="1:7" ht="27" customHeight="1">
      <c r="A92" s="42"/>
      <c r="B92" s="15" t="s">
        <v>85</v>
      </c>
      <c r="C92" s="5">
        <v>1</v>
      </c>
      <c r="D92" s="2">
        <f t="shared" si="12"/>
        <v>0</v>
      </c>
      <c r="E92" s="24">
        <f>'Point distribution and weighing'!E92</f>
        <v>0</v>
      </c>
      <c r="F92" s="24">
        <f>'Point distribution and weighing'!F92</f>
        <v>0</v>
      </c>
      <c r="G92" s="24">
        <f>'Point distribution and weighing'!G92</f>
        <v>0</v>
      </c>
    </row>
    <row r="93" spans="1:7" ht="15" customHeight="1" thickBot="1">
      <c r="A93" s="41"/>
      <c r="B93" s="37" t="s">
        <v>54</v>
      </c>
      <c r="C93" s="51"/>
      <c r="D93" s="86"/>
      <c r="E93" s="86"/>
      <c r="F93" s="86"/>
      <c r="G93" s="87"/>
    </row>
    <row r="94" spans="1:7">
      <c r="C94" s="28" t="s">
        <v>267</v>
      </c>
      <c r="D94" s="28" t="s">
        <v>99</v>
      </c>
    </row>
    <row r="95" spans="1:7" ht="28">
      <c r="C95" s="63" t="s">
        <v>123</v>
      </c>
      <c r="D95" s="61">
        <f>SUM(D20:D24, D27:D31,D34:D36,D39:D41,D44:D46,D49:D51,D54:D56,D59:D60,D63:D66,D69:D74,D77:D80,D83:D86,D89:D92)</f>
        <v>14</v>
      </c>
      <c r="E95" s="62" t="s">
        <v>124</v>
      </c>
      <c r="F95" s="61">
        <f>SUM(G20:G24, G27:G31,G34:G36,G39:G41,G44:G46,G49:G51,G54:G56,G59:G60,G63:G66,G69:G75,G77:G80,G83:G86,G89:G92)</f>
        <v>42</v>
      </c>
    </row>
    <row r="96" spans="1:7">
      <c r="C96" s="63" t="s">
        <v>264</v>
      </c>
      <c r="D96" s="61">
        <f>SUM(I10,I18)</f>
        <v>1.8</v>
      </c>
      <c r="E96" s="62" t="s">
        <v>265</v>
      </c>
      <c r="F96" s="61">
        <f>SUM(K10,K18)</f>
        <v>8</v>
      </c>
      <c r="G96" s="26"/>
    </row>
    <row r="97" spans="3:7" ht="28">
      <c r="C97" s="63" t="s">
        <v>120</v>
      </c>
      <c r="D97" s="61">
        <f>SUM(D95:D96)</f>
        <v>15.8</v>
      </c>
      <c r="E97" s="62" t="s">
        <v>125</v>
      </c>
      <c r="F97" s="61">
        <f>SUM(F95:F96)</f>
        <v>50</v>
      </c>
      <c r="G97" s="26"/>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72" activePane="bottomLeft" state="frozen"/>
      <selection activeCell="B96" sqref="B96"/>
      <selection pane="bottomLeft" activeCell="B96" sqref="B96"/>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127</v>
      </c>
      <c r="C2" t="s">
        <v>86</v>
      </c>
      <c r="D2" t="s">
        <v>87</v>
      </c>
      <c r="E2" t="s">
        <v>88</v>
      </c>
      <c r="F2" t="s">
        <v>132</v>
      </c>
      <c r="G2" t="s">
        <v>260</v>
      </c>
    </row>
    <row r="3" spans="1:11" ht="30" customHeight="1">
      <c r="A3" s="45">
        <v>1</v>
      </c>
      <c r="B3" s="88" t="s">
        <v>0</v>
      </c>
      <c r="C3" s="90"/>
      <c r="D3" s="90"/>
      <c r="E3" s="90"/>
      <c r="F3" s="90"/>
      <c r="G3" s="91"/>
    </row>
    <row r="4" spans="1:11" ht="52.5" customHeight="1">
      <c r="A4" s="42"/>
      <c r="B4" s="43" t="s">
        <v>1</v>
      </c>
      <c r="C4" s="44" t="s">
        <v>2</v>
      </c>
      <c r="D4" s="44" t="s">
        <v>3</v>
      </c>
      <c r="E4" s="44" t="s">
        <v>4</v>
      </c>
      <c r="F4" s="44" t="s">
        <v>5</v>
      </c>
      <c r="G4" s="46"/>
    </row>
    <row r="5" spans="1:11">
      <c r="A5" s="42"/>
      <c r="B5" s="11" t="s">
        <v>6</v>
      </c>
      <c r="C5" s="11"/>
      <c r="D5" s="11"/>
      <c r="E5" s="11">
        <v>1</v>
      </c>
      <c r="F5" s="11"/>
      <c r="G5" s="46"/>
    </row>
    <row r="6" spans="1:11" ht="14.25" customHeight="1">
      <c r="A6" s="42"/>
      <c r="B6" s="11" t="s">
        <v>7</v>
      </c>
      <c r="C6" s="11"/>
      <c r="D6" s="11"/>
      <c r="E6" s="11">
        <v>1</v>
      </c>
      <c r="F6" s="11"/>
      <c r="G6" s="46"/>
    </row>
    <row r="7" spans="1:11" ht="15" customHeight="1">
      <c r="A7" s="42"/>
      <c r="B7" s="11" t="s">
        <v>8</v>
      </c>
      <c r="C7" s="11"/>
      <c r="D7" s="11"/>
      <c r="E7" s="11">
        <v>1</v>
      </c>
      <c r="F7" s="11"/>
      <c r="G7" s="46"/>
    </row>
    <row r="8" spans="1:11" ht="15" customHeight="1">
      <c r="A8" s="42"/>
      <c r="B8" s="11" t="s">
        <v>9</v>
      </c>
      <c r="C8" s="11"/>
      <c r="D8" s="11"/>
      <c r="E8" s="11">
        <v>1</v>
      </c>
      <c r="F8" s="11"/>
      <c r="G8" s="46"/>
    </row>
    <row r="9" spans="1:11" ht="15" thickBot="1">
      <c r="A9" s="41"/>
      <c r="B9" s="37" t="s">
        <v>10</v>
      </c>
      <c r="C9" s="37">
        <v>1</v>
      </c>
      <c r="D9" s="37"/>
      <c r="E9" s="37"/>
      <c r="F9" s="37"/>
      <c r="G9" s="47"/>
    </row>
    <row r="10" spans="1:11" ht="30" customHeight="1">
      <c r="A10" s="40">
        <v>2</v>
      </c>
      <c r="B10" s="131" t="s">
        <v>11</v>
      </c>
      <c r="C10" s="132"/>
      <c r="D10" s="132"/>
      <c r="E10" s="132"/>
      <c r="F10" s="132"/>
      <c r="G10" s="133"/>
      <c r="H10" s="63" t="s">
        <v>263</v>
      </c>
      <c r="I10" s="71">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1.6</v>
      </c>
      <c r="J10" s="62" t="s">
        <v>121</v>
      </c>
      <c r="K10" s="61">
        <v>3</v>
      </c>
    </row>
    <row r="11" spans="1:11" ht="30" customHeight="1">
      <c r="A11" s="42"/>
      <c r="B11" s="34"/>
      <c r="C11" s="34" t="s">
        <v>12</v>
      </c>
      <c r="D11" s="34" t="s">
        <v>13</v>
      </c>
      <c r="E11" s="34" t="s">
        <v>14</v>
      </c>
      <c r="F11" s="34" t="s">
        <v>15</v>
      </c>
      <c r="G11" s="35" t="s">
        <v>16</v>
      </c>
    </row>
    <row r="12" spans="1:11" ht="15" customHeight="1">
      <c r="A12" s="42"/>
      <c r="B12" s="11" t="s">
        <v>17</v>
      </c>
      <c r="C12" s="9">
        <v>1</v>
      </c>
      <c r="D12" s="11">
        <v>1</v>
      </c>
      <c r="E12" s="9">
        <v>1</v>
      </c>
      <c r="F12" s="9">
        <v>1</v>
      </c>
      <c r="G12" s="36"/>
    </row>
    <row r="13" spans="1:11" ht="15" customHeight="1">
      <c r="A13" s="42"/>
      <c r="B13" s="11" t="s">
        <v>18</v>
      </c>
      <c r="C13" s="9">
        <v>1</v>
      </c>
      <c r="D13" s="11">
        <v>1</v>
      </c>
      <c r="E13" s="9">
        <v>1</v>
      </c>
      <c r="F13" s="9">
        <v>1</v>
      </c>
      <c r="G13" s="36">
        <v>1</v>
      </c>
    </row>
    <row r="14" spans="1:11" ht="27" customHeight="1">
      <c r="A14" s="42"/>
      <c r="B14" s="11" t="s">
        <v>19</v>
      </c>
      <c r="C14" s="9">
        <v>1</v>
      </c>
      <c r="D14" s="11">
        <v>1</v>
      </c>
      <c r="E14" s="9">
        <v>1</v>
      </c>
      <c r="F14" s="9">
        <v>1</v>
      </c>
      <c r="G14" s="36">
        <v>1</v>
      </c>
    </row>
    <row r="15" spans="1:11" ht="15" customHeight="1">
      <c r="A15" s="42"/>
      <c r="B15" s="11" t="s">
        <v>20</v>
      </c>
      <c r="C15" s="9">
        <v>0</v>
      </c>
      <c r="D15" s="11">
        <v>0</v>
      </c>
      <c r="E15" s="9">
        <v>0</v>
      </c>
      <c r="F15" s="9">
        <v>0</v>
      </c>
      <c r="G15" s="36">
        <v>0</v>
      </c>
    </row>
    <row r="16" spans="1:11" ht="15" customHeight="1">
      <c r="A16" s="42"/>
      <c r="B16" s="11" t="s">
        <v>21</v>
      </c>
      <c r="C16" s="9">
        <v>1</v>
      </c>
      <c r="D16" s="11">
        <v>1</v>
      </c>
      <c r="E16" s="9">
        <v>1</v>
      </c>
      <c r="F16" s="9">
        <v>1</v>
      </c>
      <c r="G16" s="36">
        <v>0</v>
      </c>
    </row>
    <row r="17" spans="1:11" ht="27" customHeight="1">
      <c r="A17" s="42"/>
      <c r="B17" s="11" t="s">
        <v>22</v>
      </c>
      <c r="C17" s="9">
        <v>0</v>
      </c>
      <c r="D17" s="11">
        <v>0</v>
      </c>
      <c r="E17" s="9">
        <v>0</v>
      </c>
      <c r="F17" s="9">
        <v>0</v>
      </c>
      <c r="G17" s="36">
        <v>0</v>
      </c>
    </row>
    <row r="18" spans="1:11" ht="15" customHeight="1" thickBot="1">
      <c r="A18" s="41"/>
      <c r="B18" s="37" t="s">
        <v>23</v>
      </c>
      <c r="C18" s="38">
        <v>1</v>
      </c>
      <c r="D18" s="37">
        <v>1</v>
      </c>
      <c r="E18" s="38">
        <v>1</v>
      </c>
      <c r="F18" s="38">
        <v>1</v>
      </c>
      <c r="G18" s="39">
        <v>0</v>
      </c>
      <c r="H18" s="63" t="s">
        <v>119</v>
      </c>
      <c r="I18" s="61">
        <f>SUM(C12:G18)*'Point distribution and weighing'!I17</f>
        <v>3.1428571428571428</v>
      </c>
      <c r="J18" s="62" t="s">
        <v>122</v>
      </c>
      <c r="K18" s="61">
        <v>5</v>
      </c>
    </row>
    <row r="19" spans="1:11" ht="27" customHeight="1">
      <c r="A19" s="48">
        <v>3</v>
      </c>
      <c r="B19" s="126" t="s">
        <v>24</v>
      </c>
      <c r="C19" s="127"/>
      <c r="D19" s="127"/>
      <c r="E19" s="127"/>
      <c r="F19" s="127"/>
      <c r="G19" s="128"/>
    </row>
    <row r="20" spans="1:11">
      <c r="A20" s="42"/>
      <c r="B20" s="1" t="s">
        <v>25</v>
      </c>
      <c r="C20" s="2"/>
      <c r="D20" s="2">
        <f>IF(C20=1, E20,)</f>
        <v>0</v>
      </c>
      <c r="E20" s="24">
        <f>'Point distribution and weighing'!E20</f>
        <v>0</v>
      </c>
      <c r="F20" s="24">
        <f>'Point distribution and weighing'!F20</f>
        <v>0</v>
      </c>
      <c r="G20" s="24">
        <f>'Point distribution and weighing'!G20</f>
        <v>4</v>
      </c>
    </row>
    <row r="21" spans="1:11">
      <c r="A21" s="42"/>
      <c r="B21" s="1" t="s">
        <v>26</v>
      </c>
      <c r="C21" s="2"/>
      <c r="D21" s="2">
        <f t="shared" ref="D21:D24" si="0">IF(C21=1, E21,)</f>
        <v>0</v>
      </c>
      <c r="E21" s="24">
        <f>'Point distribution and weighing'!E21</f>
        <v>1</v>
      </c>
      <c r="F21" s="24">
        <f>'Point distribution and weighing'!F21</f>
        <v>0</v>
      </c>
      <c r="G21" s="24">
        <f>'Point distribution and weighing'!G21</f>
        <v>0</v>
      </c>
    </row>
    <row r="22" spans="1:11">
      <c r="A22" s="42"/>
      <c r="B22" s="1" t="s">
        <v>27</v>
      </c>
      <c r="C22" s="2">
        <v>1</v>
      </c>
      <c r="D22" s="2">
        <f t="shared" si="0"/>
        <v>2</v>
      </c>
      <c r="E22" s="24">
        <f>'Point distribution and weighing'!E22</f>
        <v>2</v>
      </c>
      <c r="F22" s="24">
        <f>'Point distribution and weighing'!F22</f>
        <v>0</v>
      </c>
      <c r="G22" s="24">
        <f>'Point distribution and weighing'!G22</f>
        <v>0</v>
      </c>
    </row>
    <row r="23" spans="1:11">
      <c r="A23" s="42"/>
      <c r="B23" s="1" t="s">
        <v>28</v>
      </c>
      <c r="C23" s="2"/>
      <c r="D23" s="2">
        <f t="shared" si="0"/>
        <v>0</v>
      </c>
      <c r="E23" s="24">
        <f>'Point distribution and weighing'!E23</f>
        <v>4</v>
      </c>
      <c r="F23" s="24">
        <f>'Point distribution and weighing'!F23</f>
        <v>0</v>
      </c>
      <c r="G23" s="24">
        <f>'Point distribution and weighing'!G23</f>
        <v>0</v>
      </c>
    </row>
    <row r="24" spans="1:11">
      <c r="A24" s="42"/>
      <c r="B24" s="1" t="s">
        <v>29</v>
      </c>
      <c r="C24" s="2"/>
      <c r="D24" s="2">
        <f t="shared" si="0"/>
        <v>0</v>
      </c>
      <c r="E24" s="24">
        <f>'Point distribution and weighing'!E24</f>
        <v>2</v>
      </c>
      <c r="F24" s="24">
        <f>'Point distribution and weighing'!F24</f>
        <v>0</v>
      </c>
      <c r="G24" s="24">
        <f>'Point distribution and weighing'!G24</f>
        <v>0</v>
      </c>
    </row>
    <row r="25" spans="1:11" ht="15" customHeight="1" thickBot="1">
      <c r="A25" s="41"/>
      <c r="B25" s="50" t="s">
        <v>60</v>
      </c>
      <c r="C25" s="51"/>
      <c r="D25" s="86"/>
      <c r="E25" s="86"/>
      <c r="F25" s="86"/>
      <c r="G25" s="87"/>
    </row>
    <row r="26" spans="1:11" ht="27" customHeight="1">
      <c r="A26" s="48">
        <v>4</v>
      </c>
      <c r="B26" s="88" t="s">
        <v>30</v>
      </c>
      <c r="C26" s="89"/>
      <c r="D26" s="89"/>
      <c r="E26" s="89"/>
      <c r="F26" s="89"/>
      <c r="G26" s="134"/>
    </row>
    <row r="27" spans="1:11">
      <c r="B27" s="1" t="s">
        <v>25</v>
      </c>
      <c r="C27" s="2"/>
      <c r="D27" s="2">
        <f t="shared" ref="D27:D31" si="1">IF(C27=1, E27,)</f>
        <v>0</v>
      </c>
      <c r="E27" s="24">
        <f>'Point distribution and weighing'!E27</f>
        <v>0</v>
      </c>
      <c r="F27" s="24">
        <f>'Point distribution and weighing'!F27</f>
        <v>0</v>
      </c>
      <c r="G27" s="24">
        <f>'Point distribution and weighing'!G27</f>
        <v>4</v>
      </c>
    </row>
    <row r="28" spans="1:11">
      <c r="B28" s="1" t="s">
        <v>26</v>
      </c>
      <c r="C28" s="2"/>
      <c r="D28" s="2">
        <f t="shared" si="1"/>
        <v>0</v>
      </c>
      <c r="E28" s="24">
        <f>'Point distribution and weighing'!E28</f>
        <v>1</v>
      </c>
      <c r="F28" s="24">
        <f>'Point distribution and weighing'!F28</f>
        <v>0</v>
      </c>
      <c r="G28" s="24">
        <f>'Point distribution and weighing'!G28</f>
        <v>0</v>
      </c>
    </row>
    <row r="29" spans="1:11">
      <c r="B29" s="1" t="s">
        <v>27</v>
      </c>
      <c r="C29" s="2">
        <v>1</v>
      </c>
      <c r="D29" s="2">
        <f t="shared" si="1"/>
        <v>2</v>
      </c>
      <c r="E29" s="24">
        <f>'Point distribution and weighing'!E29</f>
        <v>2</v>
      </c>
      <c r="F29" s="24">
        <f>'Point distribution and weighing'!F29</f>
        <v>0</v>
      </c>
      <c r="G29" s="24">
        <f>'Point distribution and weighing'!G29</f>
        <v>0</v>
      </c>
    </row>
    <row r="30" spans="1:11">
      <c r="B30" s="1" t="s">
        <v>28</v>
      </c>
      <c r="C30" s="2"/>
      <c r="D30" s="2">
        <f t="shared" si="1"/>
        <v>0</v>
      </c>
      <c r="E30" s="24">
        <f>'Point distribution and weighing'!E30</f>
        <v>4</v>
      </c>
      <c r="F30" s="24">
        <f>'Point distribution and weighing'!F30</f>
        <v>0</v>
      </c>
      <c r="G30" s="24">
        <f>'Point distribution and weighing'!G30</f>
        <v>0</v>
      </c>
    </row>
    <row r="31" spans="1:11">
      <c r="B31" s="4" t="s">
        <v>29</v>
      </c>
      <c r="C31" s="5"/>
      <c r="D31" s="2">
        <f t="shared" si="1"/>
        <v>0</v>
      </c>
      <c r="E31" s="24">
        <v>2</v>
      </c>
      <c r="F31" s="24">
        <f>'Point distribution and weighing'!F31</f>
        <v>0</v>
      </c>
      <c r="G31" s="24">
        <f>'Point distribution and weighing'!G31</f>
        <v>0</v>
      </c>
    </row>
    <row r="32" spans="1:11" ht="15" customHeight="1" thickBot="1">
      <c r="B32" s="6" t="s">
        <v>59</v>
      </c>
      <c r="C32" s="52"/>
      <c r="D32" s="100"/>
      <c r="E32" s="101"/>
      <c r="F32" s="101"/>
      <c r="G32" s="102"/>
    </row>
    <row r="33" spans="1:7">
      <c r="A33" s="40">
        <v>5</v>
      </c>
      <c r="B33" s="108" t="s">
        <v>31</v>
      </c>
      <c r="C33" s="108"/>
      <c r="D33" s="108"/>
      <c r="E33" s="108"/>
      <c r="F33" s="108"/>
      <c r="G33" s="109"/>
    </row>
    <row r="34" spans="1:7" ht="40" customHeight="1">
      <c r="A34" s="42"/>
      <c r="B34" s="20" t="s">
        <v>32</v>
      </c>
      <c r="C34" s="17"/>
      <c r="D34" s="2">
        <f t="shared" ref="D34:D36" si="2">IF(C34=1, E34,)</f>
        <v>0</v>
      </c>
      <c r="E34" s="24">
        <f>'Point distribution and weighing'!E34</f>
        <v>3</v>
      </c>
      <c r="F34" s="24">
        <f>'Point distribution and weighing'!F34</f>
        <v>0</v>
      </c>
      <c r="G34" s="24">
        <f>'Point distribution and weighing'!G34</f>
        <v>3</v>
      </c>
    </row>
    <row r="35" spans="1:7" ht="27" customHeight="1">
      <c r="A35" s="42"/>
      <c r="B35" s="3" t="s">
        <v>33</v>
      </c>
      <c r="C35" s="2"/>
      <c r="D35" s="2">
        <f t="shared" si="2"/>
        <v>0</v>
      </c>
      <c r="E35" s="24">
        <f>'Point distribution and weighing'!E35</f>
        <v>1</v>
      </c>
      <c r="F35" s="24">
        <f>'Point distribution and weighing'!F35</f>
        <v>0</v>
      </c>
      <c r="G35" s="24">
        <f>'Point distribution and weighing'!G35</f>
        <v>0</v>
      </c>
    </row>
    <row r="36" spans="1:7" ht="15" customHeight="1">
      <c r="A36" s="42"/>
      <c r="B36" s="6" t="s">
        <v>34</v>
      </c>
      <c r="C36" s="5">
        <v>1</v>
      </c>
      <c r="D36" s="2">
        <f t="shared" si="2"/>
        <v>0</v>
      </c>
      <c r="E36" s="24">
        <f>'Point distribution and weighing'!E36</f>
        <v>0</v>
      </c>
      <c r="F36" s="24">
        <f>'Point distribution and weighing'!F36</f>
        <v>0</v>
      </c>
      <c r="G36" s="24">
        <f>'Point distribution and weighing'!G36</f>
        <v>0</v>
      </c>
    </row>
    <row r="37" spans="1:7" ht="15" customHeight="1" thickBot="1">
      <c r="A37" s="41"/>
      <c r="B37" s="50" t="s">
        <v>40</v>
      </c>
      <c r="C37" s="51"/>
      <c r="D37" s="105"/>
      <c r="E37" s="106"/>
      <c r="F37" s="106"/>
      <c r="G37" s="107"/>
    </row>
    <row r="38" spans="1:7">
      <c r="A38" s="40">
        <v>6</v>
      </c>
      <c r="B38" s="108" t="s">
        <v>35</v>
      </c>
      <c r="C38" s="108"/>
      <c r="D38" s="108"/>
      <c r="E38" s="108"/>
      <c r="F38" s="108"/>
      <c r="G38" s="109"/>
    </row>
    <row r="39" spans="1:7" ht="40" customHeight="1">
      <c r="A39" s="42"/>
      <c r="B39" s="20" t="s">
        <v>36</v>
      </c>
      <c r="C39" s="17"/>
      <c r="D39" s="2">
        <f t="shared" ref="D39:D41" si="3">IF(C39=1, E39,)</f>
        <v>0</v>
      </c>
      <c r="E39" s="24">
        <f>'Point distribution and weighing'!E39</f>
        <v>3</v>
      </c>
      <c r="F39" s="24">
        <f>'Point distribution and weighing'!F39</f>
        <v>0</v>
      </c>
      <c r="G39" s="24">
        <f>'Point distribution and weighing'!G39</f>
        <v>3</v>
      </c>
    </row>
    <row r="40" spans="1:7" ht="27" customHeight="1">
      <c r="A40" s="42"/>
      <c r="B40" s="3" t="s">
        <v>37</v>
      </c>
      <c r="C40" s="2">
        <v>1</v>
      </c>
      <c r="D40" s="2">
        <f t="shared" si="3"/>
        <v>1</v>
      </c>
      <c r="E40" s="24">
        <f>'Point distribution and weighing'!E40</f>
        <v>1</v>
      </c>
      <c r="F40" s="24">
        <f>'Point distribution and weighing'!F40</f>
        <v>0</v>
      </c>
      <c r="G40" s="24">
        <f>'Point distribution and weighing'!G40</f>
        <v>0</v>
      </c>
    </row>
    <row r="41" spans="1:7" ht="15" customHeight="1">
      <c r="A41" s="42"/>
      <c r="B41" s="6" t="s">
        <v>38</v>
      </c>
      <c r="C41" s="5"/>
      <c r="D41" s="2">
        <f t="shared" si="3"/>
        <v>0</v>
      </c>
      <c r="E41" s="24">
        <f>'Point distribution and weighing'!E41</f>
        <v>0</v>
      </c>
      <c r="F41" s="24">
        <f>'Point distribution and weighing'!F41</f>
        <v>0</v>
      </c>
      <c r="G41" s="24">
        <f>'Point distribution and weighing'!G41</f>
        <v>0</v>
      </c>
    </row>
    <row r="42" spans="1:7" ht="15" customHeight="1" thickBot="1">
      <c r="A42" s="41"/>
      <c r="B42" s="50" t="s">
        <v>39</v>
      </c>
      <c r="C42" s="51"/>
      <c r="D42" s="86"/>
      <c r="E42" s="86"/>
      <c r="F42" s="86"/>
      <c r="G42" s="87"/>
    </row>
    <row r="43" spans="1:7" ht="27" customHeight="1">
      <c r="A43" s="40">
        <v>7</v>
      </c>
      <c r="B43" s="126" t="s">
        <v>41</v>
      </c>
      <c r="C43" s="127"/>
      <c r="D43" s="127"/>
      <c r="E43" s="127"/>
      <c r="F43" s="127"/>
      <c r="G43" s="128"/>
    </row>
    <row r="44" spans="1:7" ht="27" customHeight="1">
      <c r="A44" s="42"/>
      <c r="B44" s="19" t="s">
        <v>42</v>
      </c>
      <c r="C44" s="17"/>
      <c r="D44" s="2">
        <f t="shared" ref="D44:D46" si="4">IF(C44=1, E44,)</f>
        <v>0</v>
      </c>
      <c r="E44" s="24">
        <f>'Point distribution and weighing'!E44</f>
        <v>3</v>
      </c>
      <c r="F44" s="24">
        <f>'Point distribution and weighing'!F44</f>
        <v>0</v>
      </c>
      <c r="G44" s="24">
        <f>'Point distribution and weighing'!G44</f>
        <v>3</v>
      </c>
    </row>
    <row r="45" spans="1:7" ht="27" customHeight="1">
      <c r="A45" s="42"/>
      <c r="B45" s="7" t="s">
        <v>43</v>
      </c>
      <c r="C45" s="2"/>
      <c r="D45" s="2">
        <f t="shared" si="4"/>
        <v>0</v>
      </c>
      <c r="E45" s="24">
        <f>'Point distribution and weighing'!E45</f>
        <v>1</v>
      </c>
      <c r="F45" s="24">
        <f>'Point distribution and weighing'!F45</f>
        <v>0</v>
      </c>
      <c r="G45" s="24">
        <f>'Point distribution and weighing'!G45</f>
        <v>0</v>
      </c>
    </row>
    <row r="46" spans="1:7" ht="15" customHeight="1">
      <c r="A46" s="42"/>
      <c r="B46" s="8" t="s">
        <v>44</v>
      </c>
      <c r="C46" s="5"/>
      <c r="D46" s="2">
        <f t="shared" si="4"/>
        <v>0</v>
      </c>
      <c r="E46" s="24">
        <f>'Point distribution and weighing'!E46</f>
        <v>0</v>
      </c>
      <c r="F46" s="24">
        <f>'Point distribution and weighing'!F46</f>
        <v>0</v>
      </c>
      <c r="G46" s="24">
        <f>'Point distribution and weighing'!G46</f>
        <v>0</v>
      </c>
    </row>
    <row r="47" spans="1:7" ht="15" customHeight="1" thickBot="1">
      <c r="A47" s="41"/>
      <c r="B47" s="50" t="s">
        <v>45</v>
      </c>
      <c r="C47" s="51"/>
      <c r="D47" s="86" t="s">
        <v>269</v>
      </c>
      <c r="E47" s="86"/>
      <c r="F47" s="86"/>
      <c r="G47" s="87"/>
    </row>
    <row r="48" spans="1:7" ht="27.75" customHeight="1">
      <c r="A48" s="40">
        <v>8</v>
      </c>
      <c r="B48" s="127" t="s">
        <v>46</v>
      </c>
      <c r="C48" s="127"/>
      <c r="D48" s="127"/>
      <c r="E48" s="127"/>
      <c r="F48" s="127"/>
      <c r="G48" s="128"/>
    </row>
    <row r="49" spans="1:7" ht="15" customHeight="1">
      <c r="A49" s="42"/>
      <c r="B49" s="19" t="s">
        <v>47</v>
      </c>
      <c r="C49" s="17"/>
      <c r="D49" s="2">
        <f t="shared" ref="D49:D51" si="5">IF(C49=1, E49,)</f>
        <v>0</v>
      </c>
      <c r="E49" s="24">
        <f>'Point distribution and weighing'!E49</f>
        <v>3</v>
      </c>
      <c r="F49" s="24">
        <f>'Point distribution and weighing'!F49</f>
        <v>0</v>
      </c>
      <c r="G49" s="24">
        <f>'Point distribution and weighing'!G49</f>
        <v>3</v>
      </c>
    </row>
    <row r="50" spans="1:7" ht="15" customHeight="1">
      <c r="A50" s="42"/>
      <c r="B50" s="7" t="s">
        <v>48</v>
      </c>
      <c r="C50" s="2">
        <v>1</v>
      </c>
      <c r="D50" s="2">
        <f t="shared" si="5"/>
        <v>1</v>
      </c>
      <c r="E50" s="24">
        <f>'Point distribution and weighing'!E50</f>
        <v>1</v>
      </c>
      <c r="F50" s="24">
        <f>'Point distribution and weighing'!F50</f>
        <v>0</v>
      </c>
      <c r="G50" s="24">
        <f>'Point distribution and weighing'!G50</f>
        <v>0</v>
      </c>
    </row>
    <row r="51" spans="1:7" ht="15" customHeight="1">
      <c r="A51" s="42"/>
      <c r="B51" s="8" t="s">
        <v>49</v>
      </c>
      <c r="C51" s="5"/>
      <c r="D51" s="2">
        <f t="shared" si="5"/>
        <v>0</v>
      </c>
      <c r="E51" s="24">
        <f>'Point distribution and weighing'!E51</f>
        <v>0</v>
      </c>
      <c r="F51" s="24">
        <f>'Point distribution and weighing'!F51</f>
        <v>0</v>
      </c>
      <c r="G51" s="24">
        <f>'Point distribution and weighing'!G51</f>
        <v>0</v>
      </c>
    </row>
    <row r="52" spans="1:7" ht="15" customHeight="1" thickBot="1">
      <c r="A52" s="41"/>
      <c r="B52" s="50" t="s">
        <v>45</v>
      </c>
      <c r="C52" s="51"/>
      <c r="D52" s="105"/>
      <c r="E52" s="106"/>
      <c r="F52" s="106"/>
      <c r="G52" s="107"/>
    </row>
    <row r="53" spans="1:7" ht="27" customHeight="1">
      <c r="A53" s="40">
        <v>9</v>
      </c>
      <c r="B53" s="126" t="s">
        <v>50</v>
      </c>
      <c r="C53" s="127"/>
      <c r="D53" s="127"/>
      <c r="E53" s="127"/>
      <c r="F53" s="127"/>
      <c r="G53" s="128"/>
    </row>
    <row r="54" spans="1:7" ht="15" customHeight="1">
      <c r="A54" s="42"/>
      <c r="B54" s="19" t="s">
        <v>51</v>
      </c>
      <c r="C54" s="17"/>
      <c r="D54" s="2">
        <f t="shared" ref="D54:D56" si="6">IF(C54=1, E54,)</f>
        <v>0</v>
      </c>
      <c r="E54" s="24">
        <f>'Point distribution and weighing'!E54</f>
        <v>3</v>
      </c>
      <c r="F54" s="24">
        <f>'Point distribution and weighing'!F54</f>
        <v>0</v>
      </c>
      <c r="G54" s="24">
        <f>'Point distribution and weighing'!G54</f>
        <v>3</v>
      </c>
    </row>
    <row r="55" spans="1:7" ht="15" customHeight="1">
      <c r="A55" s="42"/>
      <c r="B55" s="7" t="s">
        <v>52</v>
      </c>
      <c r="C55" s="2">
        <v>1</v>
      </c>
      <c r="D55" s="2">
        <f t="shared" si="6"/>
        <v>1</v>
      </c>
      <c r="E55" s="24">
        <f>'Point distribution and weighing'!E55</f>
        <v>1</v>
      </c>
      <c r="F55" s="24">
        <f>'Point distribution and weighing'!F55</f>
        <v>0</v>
      </c>
      <c r="G55" s="24">
        <f>'Point distribution and weighing'!G55</f>
        <v>0</v>
      </c>
    </row>
    <row r="56" spans="1:7" ht="15" customHeight="1">
      <c r="A56" s="42"/>
      <c r="B56" s="8" t="s">
        <v>53</v>
      </c>
      <c r="C56" s="5"/>
      <c r="D56" s="2">
        <f t="shared" si="6"/>
        <v>0</v>
      </c>
      <c r="E56" s="24">
        <f>'Point distribution and weighing'!E56</f>
        <v>0</v>
      </c>
      <c r="F56" s="24">
        <f>'Point distribution and weighing'!F56</f>
        <v>0</v>
      </c>
      <c r="G56" s="24">
        <f>'Point distribution and weighing'!G56</f>
        <v>0</v>
      </c>
    </row>
    <row r="57" spans="1:7" ht="15" customHeight="1" thickBot="1">
      <c r="A57" s="41"/>
      <c r="B57" s="50" t="s">
        <v>54</v>
      </c>
      <c r="C57" s="51"/>
      <c r="D57" s="105"/>
      <c r="E57" s="106"/>
      <c r="F57" s="106"/>
      <c r="G57" s="107"/>
    </row>
    <row r="58" spans="1:7" ht="27" customHeight="1">
      <c r="A58" s="40">
        <v>10</v>
      </c>
      <c r="B58" s="129" t="s">
        <v>55</v>
      </c>
      <c r="C58" s="129"/>
      <c r="D58" s="129"/>
      <c r="E58" s="129"/>
      <c r="F58" s="129"/>
      <c r="G58" s="130"/>
    </row>
    <row r="59" spans="1:7">
      <c r="A59" s="42"/>
      <c r="B59" s="18" t="s">
        <v>57</v>
      </c>
      <c r="C59" s="18"/>
      <c r="D59" s="2">
        <f t="shared" ref="D59:D60" si="7">IF(C59=1, E59,)</f>
        <v>0</v>
      </c>
      <c r="E59" s="24">
        <f>'Point distribution and weighing'!E59</f>
        <v>3</v>
      </c>
      <c r="F59" s="24">
        <f>'Point distribution and weighing'!F59</f>
        <v>0</v>
      </c>
      <c r="G59" s="24">
        <f>'Point distribution and weighing'!G59</f>
        <v>3</v>
      </c>
    </row>
    <row r="60" spans="1:7">
      <c r="A60" s="42"/>
      <c r="B60" s="10" t="s">
        <v>58</v>
      </c>
      <c r="C60" s="2">
        <v>1</v>
      </c>
      <c r="D60" s="2">
        <f t="shared" si="7"/>
        <v>0</v>
      </c>
      <c r="E60" s="24">
        <f>'Point distribution and weighing'!E60</f>
        <v>0</v>
      </c>
      <c r="F60" s="24">
        <f>'Point distribution and weighing'!F60</f>
        <v>0</v>
      </c>
      <c r="G60" s="24">
        <f>'Point distribution and weighing'!G60</f>
        <v>0</v>
      </c>
    </row>
    <row r="61" spans="1:7" ht="27" customHeight="1" thickBot="1">
      <c r="A61" s="41"/>
      <c r="B61" s="37" t="s">
        <v>56</v>
      </c>
      <c r="C61" s="86"/>
      <c r="D61" s="86"/>
      <c r="E61" s="86"/>
      <c r="F61" s="86"/>
      <c r="G61" s="87"/>
    </row>
    <row r="62" spans="1:7" ht="15" thickBot="1">
      <c r="A62" s="40">
        <v>11</v>
      </c>
      <c r="B62" s="113" t="s">
        <v>61</v>
      </c>
      <c r="C62" s="113"/>
      <c r="D62" s="114"/>
      <c r="E62" s="114"/>
      <c r="F62" s="114"/>
      <c r="G62" s="115"/>
    </row>
    <row r="63" spans="1:7">
      <c r="B63" s="16" t="s">
        <v>25</v>
      </c>
      <c r="C63" s="17"/>
      <c r="D63" s="2">
        <f t="shared" ref="D63:D66" si="8">IF(C63=1, E63,)</f>
        <v>0</v>
      </c>
      <c r="E63" s="24">
        <f>'Point distribution and weighing'!E63</f>
        <v>0</v>
      </c>
      <c r="F63" s="24">
        <f>'Point distribution and weighing'!F63</f>
        <v>0</v>
      </c>
      <c r="G63" s="24">
        <f>'Point distribution and weighing'!G63</f>
        <v>0</v>
      </c>
    </row>
    <row r="64" spans="1:7">
      <c r="B64" s="12" t="s">
        <v>26</v>
      </c>
      <c r="C64" s="2"/>
      <c r="D64" s="2">
        <f t="shared" si="8"/>
        <v>0</v>
      </c>
      <c r="E64" s="24">
        <f>'Point distribution and weighing'!E64</f>
        <v>1</v>
      </c>
      <c r="F64" s="24">
        <f>'Point distribution and weighing'!F64</f>
        <v>0</v>
      </c>
      <c r="G64" s="24">
        <f>'Point distribution and weighing'!G64</f>
        <v>0</v>
      </c>
    </row>
    <row r="65" spans="1:7">
      <c r="B65" s="12" t="s">
        <v>27</v>
      </c>
      <c r="C65" s="2"/>
      <c r="D65" s="2">
        <f t="shared" si="8"/>
        <v>0</v>
      </c>
      <c r="E65" s="24">
        <f>'Point distribution and weighing'!E65</f>
        <v>2</v>
      </c>
      <c r="F65" s="24">
        <f>'Point distribution and weighing'!F65</f>
        <v>0</v>
      </c>
      <c r="G65" s="24">
        <f>'Point distribution and weighing'!G65</f>
        <v>0</v>
      </c>
    </row>
    <row r="66" spans="1:7">
      <c r="B66" s="13" t="s">
        <v>62</v>
      </c>
      <c r="C66" s="5">
        <v>1</v>
      </c>
      <c r="D66" s="2">
        <f t="shared" si="8"/>
        <v>3</v>
      </c>
      <c r="E66" s="24">
        <f>'Point distribution and weighing'!E66</f>
        <v>3</v>
      </c>
      <c r="F66" s="24">
        <f>'Point distribution and weighing'!F66</f>
        <v>0</v>
      </c>
      <c r="G66" s="24">
        <f>'Point distribution and weighing'!G66</f>
        <v>3</v>
      </c>
    </row>
    <row r="67" spans="1:7" ht="15" customHeight="1" thickBot="1">
      <c r="B67" s="3" t="s">
        <v>54</v>
      </c>
      <c r="C67" s="25"/>
      <c r="D67" s="116"/>
      <c r="E67" s="117"/>
      <c r="F67" s="117"/>
      <c r="G67" s="118"/>
    </row>
    <row r="68" spans="1:7">
      <c r="A68" s="40">
        <v>12</v>
      </c>
      <c r="B68" s="119" t="s">
        <v>68</v>
      </c>
      <c r="C68" s="108"/>
      <c r="D68" s="108"/>
      <c r="E68" s="108"/>
      <c r="F68" s="108"/>
      <c r="G68" s="109"/>
    </row>
    <row r="69" spans="1:7">
      <c r="A69" s="42"/>
      <c r="B69" s="22" t="s">
        <v>63</v>
      </c>
      <c r="C69" s="17">
        <v>1</v>
      </c>
      <c r="D69" s="17" t="s">
        <v>261</v>
      </c>
      <c r="E69" s="70"/>
      <c r="F69" s="17"/>
      <c r="G69" s="53"/>
    </row>
    <row r="70" spans="1:7">
      <c r="A70" s="42"/>
      <c r="B70" s="14" t="s">
        <v>64</v>
      </c>
      <c r="C70" s="2"/>
      <c r="D70" s="2">
        <f t="shared" ref="D70:D72" si="9">IF(C70=1, E70,)</f>
        <v>0</v>
      </c>
      <c r="E70" s="24">
        <f>'Point distribution and weighing'!E70</f>
        <v>0</v>
      </c>
      <c r="F70" s="24">
        <f>'Point distribution and weighing'!F70</f>
        <v>0</v>
      </c>
      <c r="G70" s="24">
        <f>'Point distribution and weighing'!G70</f>
        <v>0</v>
      </c>
    </row>
    <row r="71" spans="1:7" ht="15" customHeight="1">
      <c r="A71" s="42"/>
      <c r="B71" s="11" t="s">
        <v>65</v>
      </c>
      <c r="C71" s="2"/>
      <c r="D71" s="2">
        <f t="shared" si="9"/>
        <v>0</v>
      </c>
      <c r="E71" s="24">
        <f>'Point distribution and weighing'!E71</f>
        <v>0</v>
      </c>
      <c r="F71" s="24">
        <f>'Point distribution and weighing'!F71</f>
        <v>0</v>
      </c>
      <c r="G71" s="24">
        <f>'Point distribution and weighing'!G71</f>
        <v>0</v>
      </c>
    </row>
    <row r="72" spans="1:7" ht="15" customHeight="1">
      <c r="A72" s="42"/>
      <c r="B72" s="11" t="s">
        <v>66</v>
      </c>
      <c r="C72" s="2"/>
      <c r="D72" s="2">
        <f t="shared" si="9"/>
        <v>0</v>
      </c>
      <c r="E72" s="24">
        <f>'Point distribution and weighing'!E72</f>
        <v>4</v>
      </c>
      <c r="F72" s="24">
        <f>'Point distribution and weighing'!F72</f>
        <v>0</v>
      </c>
      <c r="G72" s="24">
        <f>'Point distribution and weighing'!G72</f>
        <v>4</v>
      </c>
    </row>
    <row r="73" spans="1:7" ht="15" customHeight="1">
      <c r="A73" s="42"/>
      <c r="B73" s="11" t="s">
        <v>67</v>
      </c>
      <c r="C73" s="2">
        <v>1</v>
      </c>
      <c r="D73" s="2">
        <f>IF(AND(C73=1, C72=0), E73,)</f>
        <v>2</v>
      </c>
      <c r="E73" s="24">
        <f>'Point distribution and weighing'!E73</f>
        <v>2</v>
      </c>
      <c r="F73" s="24">
        <f>'Point distribution and weighing'!F73</f>
        <v>0</v>
      </c>
      <c r="G73" s="24">
        <f>'Point distribution and weighing'!G73</f>
        <v>0</v>
      </c>
    </row>
    <row r="74" spans="1:7" ht="15" customHeight="1">
      <c r="A74" s="42"/>
      <c r="B74" s="15" t="s">
        <v>69</v>
      </c>
      <c r="C74" s="5"/>
      <c r="D74" s="2">
        <f>IF(AND(C74=1, C73=0, C72=0), E74,)</f>
        <v>0</v>
      </c>
      <c r="E74" s="24">
        <f>'Point distribution and weighing'!E74</f>
        <v>1</v>
      </c>
      <c r="F74" s="24">
        <f>'Point distribution and weighing'!F74</f>
        <v>0</v>
      </c>
      <c r="G74" s="24">
        <f>'Point distribution and weighing'!G74</f>
        <v>0</v>
      </c>
    </row>
    <row r="75" spans="1:7" ht="15" customHeight="1" thickBot="1">
      <c r="A75" s="41"/>
      <c r="B75" s="37" t="s">
        <v>54</v>
      </c>
      <c r="C75" s="51"/>
      <c r="D75" s="105"/>
      <c r="E75" s="106"/>
      <c r="F75" s="106"/>
      <c r="G75" s="107"/>
    </row>
    <row r="76" spans="1:7" ht="30" customHeight="1">
      <c r="A76" s="40">
        <v>13</v>
      </c>
      <c r="B76" s="124" t="s">
        <v>70</v>
      </c>
      <c r="C76" s="124"/>
      <c r="D76" s="124"/>
      <c r="E76" s="124"/>
      <c r="F76" s="124"/>
      <c r="G76" s="125"/>
    </row>
    <row r="77" spans="1:7" ht="15" customHeight="1">
      <c r="A77" s="42"/>
      <c r="B77" s="11" t="s">
        <v>71</v>
      </c>
      <c r="C77" s="2"/>
      <c r="D77" s="2">
        <f t="shared" ref="D77:D80" si="10">IF(C77=1, E77,)</f>
        <v>0</v>
      </c>
      <c r="E77" s="24">
        <f>'Point distribution and weighing'!E77</f>
        <v>3</v>
      </c>
      <c r="F77" s="24">
        <f>'Point distribution and weighing'!F77</f>
        <v>0</v>
      </c>
      <c r="G77" s="24">
        <f>'Point distribution and weighing'!G77</f>
        <v>3</v>
      </c>
    </row>
    <row r="78" spans="1:7" ht="30" customHeight="1">
      <c r="A78" s="42"/>
      <c r="B78" s="11" t="s">
        <v>72</v>
      </c>
      <c r="C78" s="2">
        <v>1</v>
      </c>
      <c r="D78" s="2">
        <f t="shared" si="10"/>
        <v>2</v>
      </c>
      <c r="E78" s="24">
        <f>'Point distribution and weighing'!E78</f>
        <v>2</v>
      </c>
      <c r="F78" s="24">
        <f>'Point distribution and weighing'!F78</f>
        <v>0</v>
      </c>
      <c r="G78" s="24">
        <f>'Point distribution and weighing'!G78</f>
        <v>0</v>
      </c>
    </row>
    <row r="79" spans="1:7" ht="15" customHeight="1">
      <c r="A79" s="42"/>
      <c r="B79" s="11" t="s">
        <v>73</v>
      </c>
      <c r="C79" s="2"/>
      <c r="D79" s="2">
        <f t="shared" si="10"/>
        <v>0</v>
      </c>
      <c r="E79" s="24">
        <f>'Point distribution and weighing'!E79</f>
        <v>1</v>
      </c>
      <c r="F79" s="24">
        <f>'Point distribution and weighing'!F79</f>
        <v>0</v>
      </c>
      <c r="G79" s="24">
        <f>'Point distribution and weighing'!G79</f>
        <v>0</v>
      </c>
    </row>
    <row r="80" spans="1:7" ht="15" customHeight="1">
      <c r="A80" s="42"/>
      <c r="B80" s="15" t="s">
        <v>74</v>
      </c>
      <c r="C80" s="5"/>
      <c r="D80" s="2">
        <f t="shared" si="10"/>
        <v>0</v>
      </c>
      <c r="E80" s="24">
        <f>'Point distribution and weighing'!E80</f>
        <v>0</v>
      </c>
      <c r="F80" s="24">
        <f>'Point distribution and weighing'!F80</f>
        <v>0</v>
      </c>
      <c r="G80" s="24">
        <f>'Point distribution and weighing'!G80</f>
        <v>0</v>
      </c>
    </row>
    <row r="81" spans="1:7" ht="15" customHeight="1" thickBot="1">
      <c r="A81" s="41"/>
      <c r="B81" s="37" t="s">
        <v>54</v>
      </c>
      <c r="C81" s="51"/>
      <c r="D81" s="105"/>
      <c r="E81" s="106"/>
      <c r="F81" s="106"/>
      <c r="G81" s="107"/>
    </row>
    <row r="82" spans="1:7">
      <c r="A82" s="40">
        <v>14</v>
      </c>
      <c r="B82" s="122" t="s">
        <v>75</v>
      </c>
      <c r="C82" s="122"/>
      <c r="D82" s="122"/>
      <c r="E82" s="122"/>
      <c r="F82" s="122"/>
      <c r="G82" s="123"/>
    </row>
    <row r="83" spans="1:7" ht="15" customHeight="1">
      <c r="A83" s="42"/>
      <c r="B83" s="3" t="s">
        <v>76</v>
      </c>
      <c r="C83" s="2">
        <v>1</v>
      </c>
      <c r="D83" s="2">
        <f t="shared" ref="D83:D86" si="11">IF(C83=1, E83,)</f>
        <v>3</v>
      </c>
      <c r="E83" s="24">
        <f>'Point distribution and weighing'!E83</f>
        <v>3</v>
      </c>
      <c r="F83" s="24">
        <f>'Point distribution and weighing'!F83</f>
        <v>0</v>
      </c>
      <c r="G83" s="24">
        <f>'Point distribution and weighing'!G83</f>
        <v>3</v>
      </c>
    </row>
    <row r="84" spans="1:7" ht="27" customHeight="1">
      <c r="A84" s="42"/>
      <c r="B84" s="3" t="s">
        <v>77</v>
      </c>
      <c r="C84" s="2"/>
      <c r="D84" s="2">
        <f t="shared" si="11"/>
        <v>0</v>
      </c>
      <c r="E84" s="24">
        <f>'Point distribution and weighing'!E84</f>
        <v>2</v>
      </c>
      <c r="F84" s="24">
        <f>'Point distribution and weighing'!F84</f>
        <v>0</v>
      </c>
      <c r="G84" s="24">
        <f>'Point distribution and weighing'!G84</f>
        <v>0</v>
      </c>
    </row>
    <row r="85" spans="1:7" ht="15" customHeight="1">
      <c r="A85" s="42"/>
      <c r="B85" s="3" t="s">
        <v>78</v>
      </c>
      <c r="C85" s="2"/>
      <c r="D85" s="2">
        <f t="shared" si="11"/>
        <v>0</v>
      </c>
      <c r="E85" s="24">
        <f>'Point distribution and weighing'!E85</f>
        <v>1</v>
      </c>
      <c r="F85" s="24">
        <f>'Point distribution and weighing'!F85</f>
        <v>0</v>
      </c>
      <c r="G85" s="24">
        <f>'Point distribution and weighing'!G85</f>
        <v>0</v>
      </c>
    </row>
    <row r="86" spans="1:7" ht="15" customHeight="1">
      <c r="A86" s="42"/>
      <c r="B86" s="6" t="s">
        <v>79</v>
      </c>
      <c r="C86" s="5"/>
      <c r="D86" s="2">
        <f t="shared" si="11"/>
        <v>0</v>
      </c>
      <c r="E86" s="24">
        <f>'Point distribution and weighing'!E86</f>
        <v>0</v>
      </c>
      <c r="F86" s="24">
        <f>'Point distribution and weighing'!F86</f>
        <v>0</v>
      </c>
      <c r="G86" s="24">
        <f>'Point distribution and weighing'!G86</f>
        <v>0</v>
      </c>
    </row>
    <row r="87" spans="1:7" ht="15" customHeight="1" thickBot="1">
      <c r="A87" s="41"/>
      <c r="B87" s="50" t="s">
        <v>80</v>
      </c>
      <c r="C87" s="51"/>
      <c r="D87" s="105"/>
      <c r="E87" s="106"/>
      <c r="F87" s="106"/>
      <c r="G87" s="107"/>
    </row>
    <row r="88" spans="1:7">
      <c r="A88" s="40">
        <v>15</v>
      </c>
      <c r="B88" s="119" t="s">
        <v>81</v>
      </c>
      <c r="C88" s="108"/>
      <c r="D88" s="108"/>
      <c r="E88" s="108"/>
      <c r="F88" s="108"/>
      <c r="G88" s="109"/>
    </row>
    <row r="89" spans="1:7" ht="27" customHeight="1">
      <c r="A89" s="42"/>
      <c r="B89" s="23" t="s">
        <v>82</v>
      </c>
      <c r="C89" s="17">
        <v>1</v>
      </c>
      <c r="D89" s="2">
        <f t="shared" ref="D89:D92" si="12">IF(C89=1, E89,)</f>
        <v>3</v>
      </c>
      <c r="E89" s="24">
        <f>'Point distribution and weighing'!E89</f>
        <v>3</v>
      </c>
      <c r="F89" s="24">
        <f>'Point distribution and weighing'!F89</f>
        <v>0</v>
      </c>
      <c r="G89" s="24">
        <f>'Point distribution and weighing'!G89</f>
        <v>3</v>
      </c>
    </row>
    <row r="90" spans="1:7" ht="27" customHeight="1">
      <c r="A90" s="42"/>
      <c r="B90" s="11" t="s">
        <v>83</v>
      </c>
      <c r="C90" s="2"/>
      <c r="D90" s="2">
        <f t="shared" si="12"/>
        <v>0</v>
      </c>
      <c r="E90" s="24">
        <f>'Point distribution and weighing'!E90</f>
        <v>2</v>
      </c>
      <c r="F90" s="24">
        <f>'Point distribution and weighing'!F90</f>
        <v>0</v>
      </c>
      <c r="G90" s="24">
        <f>'Point distribution and weighing'!G90</f>
        <v>0</v>
      </c>
    </row>
    <row r="91" spans="1:7" ht="27" customHeight="1">
      <c r="A91" s="42"/>
      <c r="B91" s="11" t="s">
        <v>84</v>
      </c>
      <c r="C91" s="2"/>
      <c r="D91" s="2">
        <f t="shared" si="12"/>
        <v>0</v>
      </c>
      <c r="E91" s="24">
        <f>'Point distribution and weighing'!E91</f>
        <v>1</v>
      </c>
      <c r="F91" s="24">
        <f>'Point distribution and weighing'!F91</f>
        <v>0</v>
      </c>
      <c r="G91" s="24">
        <f>'Point distribution and weighing'!G91</f>
        <v>0</v>
      </c>
    </row>
    <row r="92" spans="1:7" ht="27" customHeight="1">
      <c r="A92" s="42"/>
      <c r="B92" s="15" t="s">
        <v>85</v>
      </c>
      <c r="C92" s="5"/>
      <c r="D92" s="2">
        <f t="shared" si="12"/>
        <v>0</v>
      </c>
      <c r="E92" s="24">
        <f>'Point distribution and weighing'!E92</f>
        <v>0</v>
      </c>
      <c r="F92" s="24">
        <f>'Point distribution and weighing'!F92</f>
        <v>0</v>
      </c>
      <c r="G92" s="24">
        <f>'Point distribution and weighing'!G92</f>
        <v>0</v>
      </c>
    </row>
    <row r="93" spans="1:7" ht="15" customHeight="1" thickBot="1">
      <c r="A93" s="41"/>
      <c r="B93" s="37" t="s">
        <v>54</v>
      </c>
      <c r="C93" s="51"/>
      <c r="D93" s="86"/>
      <c r="E93" s="86"/>
      <c r="F93" s="86"/>
      <c r="G93" s="87"/>
    </row>
    <row r="94" spans="1:7">
      <c r="C94" s="28" t="s">
        <v>267</v>
      </c>
      <c r="D94" s="28" t="s">
        <v>100</v>
      </c>
    </row>
    <row r="95" spans="1:7" ht="28">
      <c r="C95" s="63" t="s">
        <v>123</v>
      </c>
      <c r="D95" s="61">
        <f>SUM(D20:D24, D27:D31,D34:D36,D39:D41,D44:D46,D49:D51,D54:D56,D59:D60,D63:D66,D69:D74,D77:D80,D83:D86,D89:D92)</f>
        <v>20</v>
      </c>
      <c r="E95" s="62" t="s">
        <v>124</v>
      </c>
      <c r="F95" s="61">
        <f>SUM(G20:G24, G27:G31,G34:G36,G39:G41,G44:G46,G49:G51,G54:G56,G59:G60,G63:G66,G69:G75,G77:G80,G83:G86,G89:G92)</f>
        <v>42</v>
      </c>
    </row>
    <row r="96" spans="1:7">
      <c r="C96" s="63" t="s">
        <v>264</v>
      </c>
      <c r="D96" s="61">
        <f>SUM(I10,I18)</f>
        <v>4.7428571428571429</v>
      </c>
      <c r="E96" s="62" t="s">
        <v>265</v>
      </c>
      <c r="F96" s="61">
        <f>SUM(K10,K18)</f>
        <v>8</v>
      </c>
      <c r="G96" s="26"/>
    </row>
    <row r="97" spans="3:7" ht="28">
      <c r="C97" s="63" t="s">
        <v>120</v>
      </c>
      <c r="D97" s="61">
        <f>SUM(D95:D96)</f>
        <v>24.742857142857144</v>
      </c>
      <c r="E97" s="62" t="s">
        <v>125</v>
      </c>
      <c r="F97" s="61">
        <f>SUM(F95:F96)</f>
        <v>50</v>
      </c>
      <c r="G97" s="26"/>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87" activePane="bottomLeft" state="frozen"/>
      <selection activeCell="B96" sqref="B96"/>
      <selection pane="bottomLeft" activeCell="B96" sqref="B96"/>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127</v>
      </c>
      <c r="C2" t="s">
        <v>86</v>
      </c>
      <c r="D2" t="s">
        <v>87</v>
      </c>
      <c r="E2" t="s">
        <v>88</v>
      </c>
      <c r="F2" t="s">
        <v>132</v>
      </c>
      <c r="G2" t="s">
        <v>260</v>
      </c>
    </row>
    <row r="3" spans="1:11" ht="30" customHeight="1">
      <c r="A3" s="45">
        <v>1</v>
      </c>
      <c r="B3" s="88" t="s">
        <v>0</v>
      </c>
      <c r="C3" s="90"/>
      <c r="D3" s="90"/>
      <c r="E3" s="90"/>
      <c r="F3" s="90"/>
      <c r="G3" s="91"/>
    </row>
    <row r="4" spans="1:11" ht="52.5" customHeight="1">
      <c r="A4" s="42"/>
      <c r="B4" s="43" t="s">
        <v>1</v>
      </c>
      <c r="C4" s="44" t="s">
        <v>2</v>
      </c>
      <c r="D4" s="44" t="s">
        <v>3</v>
      </c>
      <c r="E4" s="44" t="s">
        <v>4</v>
      </c>
      <c r="F4" s="44" t="s">
        <v>5</v>
      </c>
      <c r="G4" s="46"/>
    </row>
    <row r="5" spans="1:11">
      <c r="A5" s="42"/>
      <c r="B5" s="11" t="s">
        <v>6</v>
      </c>
      <c r="C5" s="11"/>
      <c r="D5" s="11"/>
      <c r="E5" s="11">
        <v>1</v>
      </c>
      <c r="F5" s="11"/>
      <c r="G5" s="46"/>
    </row>
    <row r="6" spans="1:11" ht="14.25" customHeight="1">
      <c r="A6" s="42"/>
      <c r="B6" s="11" t="s">
        <v>7</v>
      </c>
      <c r="C6" s="11"/>
      <c r="D6" s="11"/>
      <c r="E6" s="11">
        <v>1</v>
      </c>
      <c r="F6" s="11"/>
      <c r="G6" s="46"/>
    </row>
    <row r="7" spans="1:11" ht="15" customHeight="1">
      <c r="A7" s="42"/>
      <c r="B7" s="11" t="s">
        <v>8</v>
      </c>
      <c r="C7" s="11">
        <v>1</v>
      </c>
      <c r="D7" s="11"/>
      <c r="E7" s="11"/>
      <c r="F7" s="11"/>
      <c r="G7" s="46"/>
    </row>
    <row r="8" spans="1:11" ht="15" customHeight="1">
      <c r="A8" s="42"/>
      <c r="B8" s="11" t="s">
        <v>9</v>
      </c>
      <c r="C8" s="11"/>
      <c r="D8" s="11"/>
      <c r="E8" s="11">
        <v>1</v>
      </c>
      <c r="F8" s="11"/>
      <c r="G8" s="46"/>
    </row>
    <row r="9" spans="1:11" ht="15" thickBot="1">
      <c r="A9" s="41"/>
      <c r="B9" s="37" t="s">
        <v>10</v>
      </c>
      <c r="C9" s="37"/>
      <c r="D9" s="37"/>
      <c r="E9" s="37">
        <v>1</v>
      </c>
      <c r="F9" s="37"/>
      <c r="G9" s="47"/>
    </row>
    <row r="10" spans="1:11" ht="30" customHeight="1">
      <c r="A10" s="40">
        <v>2</v>
      </c>
      <c r="B10" s="131" t="s">
        <v>11</v>
      </c>
      <c r="C10" s="132"/>
      <c r="D10" s="132"/>
      <c r="E10" s="132"/>
      <c r="F10" s="132"/>
      <c r="G10" s="133"/>
      <c r="H10" s="63" t="s">
        <v>263</v>
      </c>
      <c r="I10" s="71">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1.6</v>
      </c>
      <c r="J10" s="62" t="s">
        <v>121</v>
      </c>
      <c r="K10" s="61">
        <v>3</v>
      </c>
    </row>
    <row r="11" spans="1:11" ht="30" customHeight="1">
      <c r="A11" s="42"/>
      <c r="B11" s="34"/>
      <c r="C11" s="34" t="s">
        <v>12</v>
      </c>
      <c r="D11" s="34" t="s">
        <v>13</v>
      </c>
      <c r="E11" s="34" t="s">
        <v>14</v>
      </c>
      <c r="F11" s="34" t="s">
        <v>15</v>
      </c>
      <c r="G11" s="35" t="s">
        <v>16</v>
      </c>
    </row>
    <row r="12" spans="1:11" ht="15" customHeight="1">
      <c r="A12" s="42"/>
      <c r="B12" s="11" t="s">
        <v>17</v>
      </c>
      <c r="C12" s="9">
        <v>1</v>
      </c>
      <c r="D12" s="11">
        <v>1</v>
      </c>
      <c r="E12" s="9">
        <v>0</v>
      </c>
      <c r="F12" s="9">
        <v>1</v>
      </c>
      <c r="G12" s="36">
        <v>0</v>
      </c>
    </row>
    <row r="13" spans="1:11" ht="15" customHeight="1">
      <c r="A13" s="42"/>
      <c r="B13" s="11" t="s">
        <v>18</v>
      </c>
      <c r="C13" s="9">
        <v>1</v>
      </c>
      <c r="D13" s="11">
        <v>1</v>
      </c>
      <c r="E13" s="9">
        <v>0</v>
      </c>
      <c r="F13" s="9">
        <v>1</v>
      </c>
      <c r="G13" s="36">
        <v>0</v>
      </c>
    </row>
    <row r="14" spans="1:11" ht="27" customHeight="1">
      <c r="A14" s="42"/>
      <c r="B14" s="11" t="s">
        <v>19</v>
      </c>
      <c r="C14" s="9">
        <v>1</v>
      </c>
      <c r="D14" s="11">
        <v>1</v>
      </c>
      <c r="E14" s="9">
        <v>0</v>
      </c>
      <c r="F14" s="9">
        <v>1</v>
      </c>
      <c r="G14" s="36">
        <v>0</v>
      </c>
    </row>
    <row r="15" spans="1:11" ht="15" customHeight="1">
      <c r="A15" s="42"/>
      <c r="B15" s="11" t="s">
        <v>20</v>
      </c>
      <c r="C15" s="9">
        <v>0</v>
      </c>
      <c r="D15" s="11">
        <v>0</v>
      </c>
      <c r="E15" s="9">
        <v>0</v>
      </c>
      <c r="F15" s="9">
        <v>0</v>
      </c>
      <c r="G15" s="36">
        <v>0</v>
      </c>
    </row>
    <row r="16" spans="1:11" ht="15" customHeight="1">
      <c r="A16" s="42"/>
      <c r="B16" s="11" t="s">
        <v>21</v>
      </c>
      <c r="C16" s="9">
        <v>1</v>
      </c>
      <c r="D16" s="11">
        <v>1</v>
      </c>
      <c r="E16" s="9">
        <v>0</v>
      </c>
      <c r="F16" s="9">
        <v>1</v>
      </c>
      <c r="G16" s="36">
        <v>0</v>
      </c>
    </row>
    <row r="17" spans="1:11" ht="27" customHeight="1">
      <c r="A17" s="42"/>
      <c r="B17" s="11" t="s">
        <v>22</v>
      </c>
      <c r="C17" s="9">
        <v>0</v>
      </c>
      <c r="D17" s="11">
        <v>0</v>
      </c>
      <c r="E17" s="9">
        <v>0</v>
      </c>
      <c r="F17" s="9">
        <v>0</v>
      </c>
      <c r="G17" s="36">
        <v>0</v>
      </c>
    </row>
    <row r="18" spans="1:11" ht="15" customHeight="1" thickBot="1">
      <c r="A18" s="41"/>
      <c r="B18" s="37" t="s">
        <v>23</v>
      </c>
      <c r="C18" s="38">
        <v>1</v>
      </c>
      <c r="D18" s="37">
        <v>1</v>
      </c>
      <c r="E18" s="38">
        <v>1</v>
      </c>
      <c r="F18" s="38"/>
      <c r="G18" s="39">
        <v>1</v>
      </c>
      <c r="H18" s="63" t="s">
        <v>119</v>
      </c>
      <c r="I18" s="61">
        <f>SUM(C12:G18)*'Point distribution and weighing'!I17</f>
        <v>2.2857142857142856</v>
      </c>
      <c r="J18" s="62" t="s">
        <v>122</v>
      </c>
      <c r="K18" s="61">
        <v>5</v>
      </c>
    </row>
    <row r="19" spans="1:11" ht="27" customHeight="1">
      <c r="A19" s="48">
        <v>3</v>
      </c>
      <c r="B19" s="126" t="s">
        <v>24</v>
      </c>
      <c r="C19" s="127"/>
      <c r="D19" s="127"/>
      <c r="E19" s="127"/>
      <c r="F19" s="127"/>
      <c r="G19" s="128"/>
    </row>
    <row r="20" spans="1:11">
      <c r="A20" s="42"/>
      <c r="B20" s="1" t="s">
        <v>25</v>
      </c>
      <c r="C20" s="2"/>
      <c r="D20" s="2">
        <f>IF(C20=1, E20,)</f>
        <v>0</v>
      </c>
      <c r="E20" s="24">
        <f>'Point distribution and weighing'!E20</f>
        <v>0</v>
      </c>
      <c r="F20" s="24">
        <f>'Point distribution and weighing'!F20</f>
        <v>0</v>
      </c>
      <c r="G20" s="24">
        <f>'Point distribution and weighing'!G20</f>
        <v>4</v>
      </c>
    </row>
    <row r="21" spans="1:11">
      <c r="A21" s="42"/>
      <c r="B21" s="1" t="s">
        <v>26</v>
      </c>
      <c r="C21" s="2"/>
      <c r="D21" s="2">
        <f t="shared" ref="D21:D24" si="0">IF(C21=1, E21,)</f>
        <v>0</v>
      </c>
      <c r="E21" s="24">
        <f>'Point distribution and weighing'!E21</f>
        <v>1</v>
      </c>
      <c r="F21" s="24">
        <f>'Point distribution and weighing'!F21</f>
        <v>0</v>
      </c>
      <c r="G21" s="24">
        <f>'Point distribution and weighing'!G21</f>
        <v>0</v>
      </c>
    </row>
    <row r="22" spans="1:11">
      <c r="A22" s="42"/>
      <c r="B22" s="1" t="s">
        <v>27</v>
      </c>
      <c r="C22" s="2">
        <v>1</v>
      </c>
      <c r="D22" s="2">
        <f t="shared" si="0"/>
        <v>2</v>
      </c>
      <c r="E22" s="24">
        <f>'Point distribution and weighing'!E22</f>
        <v>2</v>
      </c>
      <c r="F22" s="24">
        <f>'Point distribution and weighing'!F22</f>
        <v>0</v>
      </c>
      <c r="G22" s="24">
        <f>'Point distribution and weighing'!G22</f>
        <v>0</v>
      </c>
    </row>
    <row r="23" spans="1:11">
      <c r="A23" s="42"/>
      <c r="B23" s="1" t="s">
        <v>28</v>
      </c>
      <c r="C23" s="2"/>
      <c r="D23" s="2">
        <f t="shared" si="0"/>
        <v>0</v>
      </c>
      <c r="E23" s="24">
        <f>'Point distribution and weighing'!E23</f>
        <v>4</v>
      </c>
      <c r="F23" s="24">
        <f>'Point distribution and weighing'!F23</f>
        <v>0</v>
      </c>
      <c r="G23" s="24">
        <f>'Point distribution and weighing'!G23</f>
        <v>0</v>
      </c>
    </row>
    <row r="24" spans="1:11">
      <c r="A24" s="42"/>
      <c r="B24" s="1" t="s">
        <v>29</v>
      </c>
      <c r="C24" s="2"/>
      <c r="D24" s="2">
        <f t="shared" si="0"/>
        <v>0</v>
      </c>
      <c r="E24" s="24">
        <f>'Point distribution and weighing'!E24</f>
        <v>2</v>
      </c>
      <c r="F24" s="24">
        <f>'Point distribution and weighing'!F24</f>
        <v>0</v>
      </c>
      <c r="G24" s="24">
        <f>'Point distribution and weighing'!G24</f>
        <v>0</v>
      </c>
    </row>
    <row r="25" spans="1:11" ht="15" customHeight="1" thickBot="1">
      <c r="A25" s="41"/>
      <c r="B25" s="50" t="s">
        <v>60</v>
      </c>
      <c r="C25" s="51"/>
      <c r="D25" s="86"/>
      <c r="E25" s="86"/>
      <c r="F25" s="86"/>
      <c r="G25" s="87"/>
    </row>
    <row r="26" spans="1:11" ht="27" customHeight="1">
      <c r="A26" s="48">
        <v>4</v>
      </c>
      <c r="B26" s="88" t="s">
        <v>30</v>
      </c>
      <c r="C26" s="89"/>
      <c r="D26" s="89"/>
      <c r="E26" s="89"/>
      <c r="F26" s="89"/>
      <c r="G26" s="134"/>
    </row>
    <row r="27" spans="1:11">
      <c r="B27" s="1" t="s">
        <v>25</v>
      </c>
      <c r="C27" s="2"/>
      <c r="D27" s="2">
        <f t="shared" ref="D27:D31" si="1">IF(C27=1, E27,)</f>
        <v>0</v>
      </c>
      <c r="E27" s="24">
        <f>'Point distribution and weighing'!E27</f>
        <v>0</v>
      </c>
      <c r="F27" s="24">
        <f>'Point distribution and weighing'!F27</f>
        <v>0</v>
      </c>
      <c r="G27" s="24">
        <f>'Point distribution and weighing'!G27</f>
        <v>4</v>
      </c>
    </row>
    <row r="28" spans="1:11">
      <c r="B28" s="1" t="s">
        <v>26</v>
      </c>
      <c r="C28" s="2"/>
      <c r="D28" s="2">
        <f t="shared" si="1"/>
        <v>0</v>
      </c>
      <c r="E28" s="24">
        <f>'Point distribution and weighing'!E28</f>
        <v>1</v>
      </c>
      <c r="F28" s="24">
        <f>'Point distribution and weighing'!F28</f>
        <v>0</v>
      </c>
      <c r="G28" s="24">
        <f>'Point distribution and weighing'!G28</f>
        <v>0</v>
      </c>
    </row>
    <row r="29" spans="1:11">
      <c r="B29" s="1" t="s">
        <v>27</v>
      </c>
      <c r="C29" s="2">
        <v>1</v>
      </c>
      <c r="D29" s="2">
        <f t="shared" si="1"/>
        <v>2</v>
      </c>
      <c r="E29" s="24">
        <f>'Point distribution and weighing'!E29</f>
        <v>2</v>
      </c>
      <c r="F29" s="24">
        <f>'Point distribution and weighing'!F29</f>
        <v>0</v>
      </c>
      <c r="G29" s="24">
        <f>'Point distribution and weighing'!G29</f>
        <v>0</v>
      </c>
    </row>
    <row r="30" spans="1:11">
      <c r="B30" s="1" t="s">
        <v>28</v>
      </c>
      <c r="C30" s="2"/>
      <c r="D30" s="2">
        <f t="shared" si="1"/>
        <v>0</v>
      </c>
      <c r="E30" s="24">
        <f>'Point distribution and weighing'!E30</f>
        <v>4</v>
      </c>
      <c r="F30" s="24">
        <f>'Point distribution and weighing'!F30</f>
        <v>0</v>
      </c>
      <c r="G30" s="24">
        <f>'Point distribution and weighing'!G30</f>
        <v>0</v>
      </c>
    </row>
    <row r="31" spans="1:11">
      <c r="B31" s="4" t="s">
        <v>29</v>
      </c>
      <c r="C31" s="5"/>
      <c r="D31" s="2">
        <f t="shared" si="1"/>
        <v>0</v>
      </c>
      <c r="E31" s="24">
        <v>2</v>
      </c>
      <c r="F31" s="24">
        <f>'Point distribution and weighing'!F31</f>
        <v>0</v>
      </c>
      <c r="G31" s="24">
        <f>'Point distribution and weighing'!G31</f>
        <v>0</v>
      </c>
    </row>
    <row r="32" spans="1:11" ht="15" customHeight="1" thickBot="1">
      <c r="B32" s="6" t="s">
        <v>59</v>
      </c>
      <c r="C32" s="52"/>
      <c r="D32" s="100"/>
      <c r="E32" s="101"/>
      <c r="F32" s="101"/>
      <c r="G32" s="102"/>
    </row>
    <row r="33" spans="1:7">
      <c r="A33" s="40">
        <v>5</v>
      </c>
      <c r="B33" s="108" t="s">
        <v>31</v>
      </c>
      <c r="C33" s="108"/>
      <c r="D33" s="108"/>
      <c r="E33" s="108"/>
      <c r="F33" s="108"/>
      <c r="G33" s="109"/>
    </row>
    <row r="34" spans="1:7" ht="40" customHeight="1">
      <c r="A34" s="42"/>
      <c r="B34" s="20" t="s">
        <v>32</v>
      </c>
      <c r="C34" s="17">
        <v>1</v>
      </c>
      <c r="D34" s="2">
        <f t="shared" ref="D34:D36" si="2">IF(C34=1, E34,)</f>
        <v>3</v>
      </c>
      <c r="E34" s="24">
        <f>'Point distribution and weighing'!E34</f>
        <v>3</v>
      </c>
      <c r="F34" s="24">
        <f>'Point distribution and weighing'!F34</f>
        <v>0</v>
      </c>
      <c r="G34" s="24">
        <f>'Point distribution and weighing'!G34</f>
        <v>3</v>
      </c>
    </row>
    <row r="35" spans="1:7" ht="27" customHeight="1">
      <c r="A35" s="42"/>
      <c r="B35" s="3" t="s">
        <v>33</v>
      </c>
      <c r="C35" s="2"/>
      <c r="D35" s="2">
        <f t="shared" si="2"/>
        <v>0</v>
      </c>
      <c r="E35" s="24">
        <f>'Point distribution and weighing'!E35</f>
        <v>1</v>
      </c>
      <c r="F35" s="24">
        <f>'Point distribution and weighing'!F35</f>
        <v>0</v>
      </c>
      <c r="G35" s="24">
        <f>'Point distribution and weighing'!G35</f>
        <v>0</v>
      </c>
    </row>
    <row r="36" spans="1:7" ht="15" customHeight="1">
      <c r="A36" s="42"/>
      <c r="B36" s="6" t="s">
        <v>34</v>
      </c>
      <c r="C36" s="5"/>
      <c r="D36" s="2">
        <f t="shared" si="2"/>
        <v>0</v>
      </c>
      <c r="E36" s="24">
        <f>'Point distribution and weighing'!E36</f>
        <v>0</v>
      </c>
      <c r="F36" s="24">
        <f>'Point distribution and weighing'!F36</f>
        <v>0</v>
      </c>
      <c r="G36" s="24">
        <f>'Point distribution and weighing'!G36</f>
        <v>0</v>
      </c>
    </row>
    <row r="37" spans="1:7" ht="15" customHeight="1" thickBot="1">
      <c r="A37" s="41"/>
      <c r="B37" s="50" t="s">
        <v>40</v>
      </c>
      <c r="C37" s="51"/>
      <c r="D37" s="105"/>
      <c r="E37" s="106"/>
      <c r="F37" s="106"/>
      <c r="G37" s="107"/>
    </row>
    <row r="38" spans="1:7">
      <c r="A38" s="40">
        <v>6</v>
      </c>
      <c r="B38" s="108" t="s">
        <v>35</v>
      </c>
      <c r="C38" s="108"/>
      <c r="D38" s="108"/>
      <c r="E38" s="108"/>
      <c r="F38" s="108"/>
      <c r="G38" s="109"/>
    </row>
    <row r="39" spans="1:7" ht="40" customHeight="1">
      <c r="A39" s="42"/>
      <c r="B39" s="20" t="s">
        <v>36</v>
      </c>
      <c r="C39" s="17">
        <v>1</v>
      </c>
      <c r="D39" s="2">
        <f t="shared" ref="D39:D41" si="3">IF(C39=1, E39,)</f>
        <v>3</v>
      </c>
      <c r="E39" s="24">
        <f>'Point distribution and weighing'!E39</f>
        <v>3</v>
      </c>
      <c r="F39" s="24">
        <f>'Point distribution and weighing'!F39</f>
        <v>0</v>
      </c>
      <c r="G39" s="24">
        <f>'Point distribution and weighing'!G39</f>
        <v>3</v>
      </c>
    </row>
    <row r="40" spans="1:7" ht="27" customHeight="1">
      <c r="A40" s="42"/>
      <c r="B40" s="3" t="s">
        <v>37</v>
      </c>
      <c r="C40" s="2"/>
      <c r="D40" s="2">
        <f t="shared" si="3"/>
        <v>0</v>
      </c>
      <c r="E40" s="24">
        <f>'Point distribution and weighing'!E40</f>
        <v>1</v>
      </c>
      <c r="F40" s="24">
        <f>'Point distribution and weighing'!F40</f>
        <v>0</v>
      </c>
      <c r="G40" s="24">
        <f>'Point distribution and weighing'!G40</f>
        <v>0</v>
      </c>
    </row>
    <row r="41" spans="1:7" ht="15" customHeight="1">
      <c r="A41" s="42"/>
      <c r="B41" s="6" t="s">
        <v>38</v>
      </c>
      <c r="C41" s="5"/>
      <c r="D41" s="2">
        <f t="shared" si="3"/>
        <v>0</v>
      </c>
      <c r="E41" s="24">
        <f>'Point distribution and weighing'!E41</f>
        <v>0</v>
      </c>
      <c r="F41" s="24">
        <f>'Point distribution and weighing'!F41</f>
        <v>0</v>
      </c>
      <c r="G41" s="24">
        <f>'Point distribution and weighing'!G41</f>
        <v>0</v>
      </c>
    </row>
    <row r="42" spans="1:7" ht="15" customHeight="1" thickBot="1">
      <c r="A42" s="41"/>
      <c r="B42" s="50" t="s">
        <v>39</v>
      </c>
      <c r="C42" s="51"/>
      <c r="D42" s="86"/>
      <c r="E42" s="86"/>
      <c r="F42" s="86"/>
      <c r="G42" s="87"/>
    </row>
    <row r="43" spans="1:7" ht="27" customHeight="1">
      <c r="A43" s="40">
        <v>7</v>
      </c>
      <c r="B43" s="126" t="s">
        <v>41</v>
      </c>
      <c r="C43" s="127"/>
      <c r="D43" s="127"/>
      <c r="E43" s="127"/>
      <c r="F43" s="127"/>
      <c r="G43" s="128"/>
    </row>
    <row r="44" spans="1:7" ht="27" customHeight="1">
      <c r="A44" s="42"/>
      <c r="B44" s="19" t="s">
        <v>42</v>
      </c>
      <c r="C44" s="17">
        <v>1</v>
      </c>
      <c r="D44" s="2">
        <f t="shared" ref="D44:D46" si="4">IF(C44=1, E44,)</f>
        <v>3</v>
      </c>
      <c r="E44" s="24">
        <f>'Point distribution and weighing'!E44</f>
        <v>3</v>
      </c>
      <c r="F44" s="24">
        <f>'Point distribution and weighing'!F44</f>
        <v>0</v>
      </c>
      <c r="G44" s="24">
        <f>'Point distribution and weighing'!G44</f>
        <v>3</v>
      </c>
    </row>
    <row r="45" spans="1:7" ht="27" customHeight="1">
      <c r="A45" s="42"/>
      <c r="B45" s="7" t="s">
        <v>43</v>
      </c>
      <c r="C45" s="2"/>
      <c r="D45" s="2">
        <f t="shared" si="4"/>
        <v>0</v>
      </c>
      <c r="E45" s="24">
        <f>'Point distribution and weighing'!E45</f>
        <v>1</v>
      </c>
      <c r="F45" s="24">
        <f>'Point distribution and weighing'!F45</f>
        <v>0</v>
      </c>
      <c r="G45" s="24">
        <f>'Point distribution and weighing'!G45</f>
        <v>0</v>
      </c>
    </row>
    <row r="46" spans="1:7" ht="15" customHeight="1">
      <c r="A46" s="42"/>
      <c r="B46" s="8" t="s">
        <v>44</v>
      </c>
      <c r="C46" s="5"/>
      <c r="D46" s="2">
        <f t="shared" si="4"/>
        <v>0</v>
      </c>
      <c r="E46" s="24">
        <f>'Point distribution and weighing'!E46</f>
        <v>0</v>
      </c>
      <c r="F46" s="24">
        <f>'Point distribution and weighing'!F46</f>
        <v>0</v>
      </c>
      <c r="G46" s="24">
        <f>'Point distribution and weighing'!G46</f>
        <v>0</v>
      </c>
    </row>
    <row r="47" spans="1:7" ht="15" customHeight="1" thickBot="1">
      <c r="A47" s="41"/>
      <c r="B47" s="50" t="s">
        <v>45</v>
      </c>
      <c r="C47" s="51"/>
      <c r="D47" s="86"/>
      <c r="E47" s="86"/>
      <c r="F47" s="86"/>
      <c r="G47" s="87"/>
    </row>
    <row r="48" spans="1:7" ht="27.75" customHeight="1">
      <c r="A48" s="40">
        <v>8</v>
      </c>
      <c r="B48" s="127" t="s">
        <v>46</v>
      </c>
      <c r="C48" s="127"/>
      <c r="D48" s="127"/>
      <c r="E48" s="127"/>
      <c r="F48" s="127"/>
      <c r="G48" s="128"/>
    </row>
    <row r="49" spans="1:7" ht="15" customHeight="1">
      <c r="A49" s="42"/>
      <c r="B49" s="19" t="s">
        <v>47</v>
      </c>
      <c r="C49" s="17">
        <v>1</v>
      </c>
      <c r="D49" s="2">
        <f t="shared" ref="D49:D51" si="5">IF(C49=1, E49,)</f>
        <v>3</v>
      </c>
      <c r="E49" s="24">
        <f>'Point distribution and weighing'!E49</f>
        <v>3</v>
      </c>
      <c r="F49" s="24">
        <f>'Point distribution and weighing'!F49</f>
        <v>0</v>
      </c>
      <c r="G49" s="24">
        <f>'Point distribution and weighing'!G49</f>
        <v>3</v>
      </c>
    </row>
    <row r="50" spans="1:7" ht="15" customHeight="1">
      <c r="A50" s="42"/>
      <c r="B50" s="7" t="s">
        <v>48</v>
      </c>
      <c r="C50" s="2"/>
      <c r="D50" s="2">
        <f t="shared" si="5"/>
        <v>0</v>
      </c>
      <c r="E50" s="24">
        <f>'Point distribution and weighing'!E50</f>
        <v>1</v>
      </c>
      <c r="F50" s="24">
        <f>'Point distribution and weighing'!F50</f>
        <v>0</v>
      </c>
      <c r="G50" s="24">
        <f>'Point distribution and weighing'!G50</f>
        <v>0</v>
      </c>
    </row>
    <row r="51" spans="1:7" ht="15" customHeight="1">
      <c r="A51" s="42"/>
      <c r="B51" s="8" t="s">
        <v>49</v>
      </c>
      <c r="C51" s="5"/>
      <c r="D51" s="2">
        <f t="shared" si="5"/>
        <v>0</v>
      </c>
      <c r="E51" s="24">
        <f>'Point distribution and weighing'!E51</f>
        <v>0</v>
      </c>
      <c r="F51" s="24">
        <f>'Point distribution and weighing'!F51</f>
        <v>0</v>
      </c>
      <c r="G51" s="24">
        <f>'Point distribution and weighing'!G51</f>
        <v>0</v>
      </c>
    </row>
    <row r="52" spans="1:7" ht="15" customHeight="1" thickBot="1">
      <c r="A52" s="41"/>
      <c r="B52" s="50" t="s">
        <v>45</v>
      </c>
      <c r="C52" s="51"/>
      <c r="D52" s="105"/>
      <c r="E52" s="106"/>
      <c r="F52" s="106"/>
      <c r="G52" s="107"/>
    </row>
    <row r="53" spans="1:7" ht="27" customHeight="1">
      <c r="A53" s="40">
        <v>9</v>
      </c>
      <c r="B53" s="126" t="s">
        <v>50</v>
      </c>
      <c r="C53" s="127"/>
      <c r="D53" s="127"/>
      <c r="E53" s="127"/>
      <c r="F53" s="127"/>
      <c r="G53" s="128"/>
    </row>
    <row r="54" spans="1:7" ht="15" customHeight="1">
      <c r="A54" s="42"/>
      <c r="B54" s="19" t="s">
        <v>51</v>
      </c>
      <c r="C54" s="17">
        <v>1</v>
      </c>
      <c r="D54" s="2">
        <f t="shared" ref="D54:D56" si="6">IF(C54=1, E54,)</f>
        <v>3</v>
      </c>
      <c r="E54" s="24">
        <f>'Point distribution and weighing'!E54</f>
        <v>3</v>
      </c>
      <c r="F54" s="24">
        <f>'Point distribution and weighing'!F54</f>
        <v>0</v>
      </c>
      <c r="G54" s="24">
        <f>'Point distribution and weighing'!G54</f>
        <v>3</v>
      </c>
    </row>
    <row r="55" spans="1:7" ht="15" customHeight="1">
      <c r="A55" s="42"/>
      <c r="B55" s="7" t="s">
        <v>52</v>
      </c>
      <c r="C55" s="2"/>
      <c r="D55" s="2">
        <f t="shared" si="6"/>
        <v>0</v>
      </c>
      <c r="E55" s="24">
        <f>'Point distribution and weighing'!E55</f>
        <v>1</v>
      </c>
      <c r="F55" s="24">
        <f>'Point distribution and weighing'!F55</f>
        <v>0</v>
      </c>
      <c r="G55" s="24">
        <f>'Point distribution and weighing'!G55</f>
        <v>0</v>
      </c>
    </row>
    <row r="56" spans="1:7" ht="15" customHeight="1">
      <c r="A56" s="42"/>
      <c r="B56" s="8" t="s">
        <v>53</v>
      </c>
      <c r="C56" s="5"/>
      <c r="D56" s="2">
        <f t="shared" si="6"/>
        <v>0</v>
      </c>
      <c r="E56" s="24">
        <f>'Point distribution and weighing'!E56</f>
        <v>0</v>
      </c>
      <c r="F56" s="24">
        <f>'Point distribution and weighing'!F56</f>
        <v>0</v>
      </c>
      <c r="G56" s="24">
        <f>'Point distribution and weighing'!G56</f>
        <v>0</v>
      </c>
    </row>
    <row r="57" spans="1:7" ht="15" customHeight="1" thickBot="1">
      <c r="A57" s="41"/>
      <c r="B57" s="50" t="s">
        <v>54</v>
      </c>
      <c r="C57" s="51"/>
      <c r="D57" s="105"/>
      <c r="E57" s="106"/>
      <c r="F57" s="106"/>
      <c r="G57" s="107"/>
    </row>
    <row r="58" spans="1:7" ht="27" customHeight="1">
      <c r="A58" s="40">
        <v>10</v>
      </c>
      <c r="B58" s="129" t="s">
        <v>55</v>
      </c>
      <c r="C58" s="129"/>
      <c r="D58" s="129"/>
      <c r="E58" s="129"/>
      <c r="F58" s="129"/>
      <c r="G58" s="130"/>
    </row>
    <row r="59" spans="1:7">
      <c r="A59" s="42"/>
      <c r="B59" s="18" t="s">
        <v>57</v>
      </c>
      <c r="C59" s="18">
        <v>1</v>
      </c>
      <c r="D59" s="2">
        <f t="shared" ref="D59:D60" si="7">IF(C59=1, E59,)</f>
        <v>3</v>
      </c>
      <c r="E59" s="24">
        <f>'Point distribution and weighing'!E59</f>
        <v>3</v>
      </c>
      <c r="F59" s="24">
        <f>'Point distribution and weighing'!F59</f>
        <v>0</v>
      </c>
      <c r="G59" s="24">
        <f>'Point distribution and weighing'!G59</f>
        <v>3</v>
      </c>
    </row>
    <row r="60" spans="1:7">
      <c r="A60" s="42"/>
      <c r="B60" s="10" t="s">
        <v>58</v>
      </c>
      <c r="C60" s="2"/>
      <c r="D60" s="2">
        <f t="shared" si="7"/>
        <v>0</v>
      </c>
      <c r="E60" s="24">
        <f>'Point distribution and weighing'!E60</f>
        <v>0</v>
      </c>
      <c r="F60" s="24">
        <f>'Point distribution and weighing'!F60</f>
        <v>0</v>
      </c>
      <c r="G60" s="24">
        <f>'Point distribution and weighing'!G60</f>
        <v>0</v>
      </c>
    </row>
    <row r="61" spans="1:7" ht="27" customHeight="1" thickBot="1">
      <c r="A61" s="41"/>
      <c r="B61" s="37" t="s">
        <v>56</v>
      </c>
      <c r="C61" s="86"/>
      <c r="D61" s="86"/>
      <c r="E61" s="86"/>
      <c r="F61" s="86"/>
      <c r="G61" s="87"/>
    </row>
    <row r="62" spans="1:7" ht="15" thickBot="1">
      <c r="A62" s="40">
        <v>11</v>
      </c>
      <c r="B62" s="113" t="s">
        <v>61</v>
      </c>
      <c r="C62" s="113"/>
      <c r="D62" s="114"/>
      <c r="E62" s="114"/>
      <c r="F62" s="114"/>
      <c r="G62" s="115"/>
    </row>
    <row r="63" spans="1:7">
      <c r="B63" s="16" t="s">
        <v>25</v>
      </c>
      <c r="C63" s="17"/>
      <c r="D63" s="2">
        <f t="shared" ref="D63:D66" si="8">IF(C63=1, E63,)</f>
        <v>0</v>
      </c>
      <c r="E63" s="24">
        <f>'Point distribution and weighing'!E63</f>
        <v>0</v>
      </c>
      <c r="F63" s="24">
        <f>'Point distribution and weighing'!F63</f>
        <v>0</v>
      </c>
      <c r="G63" s="24">
        <f>'Point distribution and weighing'!G63</f>
        <v>0</v>
      </c>
    </row>
    <row r="64" spans="1:7">
      <c r="B64" s="12" t="s">
        <v>26</v>
      </c>
      <c r="C64" s="2"/>
      <c r="D64" s="2">
        <f t="shared" si="8"/>
        <v>0</v>
      </c>
      <c r="E64" s="24">
        <f>'Point distribution and weighing'!E64</f>
        <v>1</v>
      </c>
      <c r="F64" s="24">
        <f>'Point distribution and weighing'!F64</f>
        <v>0</v>
      </c>
      <c r="G64" s="24">
        <f>'Point distribution and weighing'!G64</f>
        <v>0</v>
      </c>
    </row>
    <row r="65" spans="1:7">
      <c r="B65" s="12" t="s">
        <v>27</v>
      </c>
      <c r="C65" s="2"/>
      <c r="D65" s="2">
        <f t="shared" si="8"/>
        <v>0</v>
      </c>
      <c r="E65" s="24">
        <f>'Point distribution and weighing'!E65</f>
        <v>2</v>
      </c>
      <c r="F65" s="24">
        <f>'Point distribution and weighing'!F65</f>
        <v>0</v>
      </c>
      <c r="G65" s="24">
        <f>'Point distribution and weighing'!G65</f>
        <v>0</v>
      </c>
    </row>
    <row r="66" spans="1:7">
      <c r="B66" s="13" t="s">
        <v>62</v>
      </c>
      <c r="C66" s="5">
        <v>1</v>
      </c>
      <c r="D66" s="2">
        <f t="shared" si="8"/>
        <v>3</v>
      </c>
      <c r="E66" s="24">
        <f>'Point distribution and weighing'!E66</f>
        <v>3</v>
      </c>
      <c r="F66" s="24">
        <f>'Point distribution and weighing'!F66</f>
        <v>0</v>
      </c>
      <c r="G66" s="24">
        <f>'Point distribution and weighing'!G66</f>
        <v>3</v>
      </c>
    </row>
    <row r="67" spans="1:7" ht="15" customHeight="1" thickBot="1">
      <c r="B67" s="3" t="s">
        <v>54</v>
      </c>
      <c r="C67" s="25"/>
      <c r="D67" s="116"/>
      <c r="E67" s="117"/>
      <c r="F67" s="117"/>
      <c r="G67" s="118"/>
    </row>
    <row r="68" spans="1:7">
      <c r="A68" s="40">
        <v>12</v>
      </c>
      <c r="B68" s="119" t="s">
        <v>68</v>
      </c>
      <c r="C68" s="108"/>
      <c r="D68" s="108"/>
      <c r="E68" s="108"/>
      <c r="F68" s="108"/>
      <c r="G68" s="109"/>
    </row>
    <row r="69" spans="1:7">
      <c r="A69" s="42"/>
      <c r="B69" s="22" t="s">
        <v>63</v>
      </c>
      <c r="C69" s="17">
        <v>1</v>
      </c>
      <c r="D69" s="17" t="s">
        <v>261</v>
      </c>
      <c r="E69" s="70"/>
      <c r="F69" s="17"/>
      <c r="G69" s="53"/>
    </row>
    <row r="70" spans="1:7">
      <c r="A70" s="42"/>
      <c r="B70" s="14" t="s">
        <v>64</v>
      </c>
      <c r="C70" s="2"/>
      <c r="D70" s="2">
        <f t="shared" ref="D70:D72" si="9">IF(C70=1, E70,)</f>
        <v>0</v>
      </c>
      <c r="E70" s="24">
        <f>'Point distribution and weighing'!E70</f>
        <v>0</v>
      </c>
      <c r="F70" s="24">
        <f>'Point distribution and weighing'!F70</f>
        <v>0</v>
      </c>
      <c r="G70" s="24">
        <f>'Point distribution and weighing'!G70</f>
        <v>0</v>
      </c>
    </row>
    <row r="71" spans="1:7" ht="15" customHeight="1">
      <c r="A71" s="42"/>
      <c r="B71" s="11" t="s">
        <v>65</v>
      </c>
      <c r="C71" s="2"/>
      <c r="D71" s="2">
        <f t="shared" si="9"/>
        <v>0</v>
      </c>
      <c r="E71" s="24">
        <f>'Point distribution and weighing'!E71</f>
        <v>0</v>
      </c>
      <c r="F71" s="24">
        <f>'Point distribution and weighing'!F71</f>
        <v>0</v>
      </c>
      <c r="G71" s="24">
        <f>'Point distribution and weighing'!G71</f>
        <v>0</v>
      </c>
    </row>
    <row r="72" spans="1:7" ht="15" customHeight="1">
      <c r="A72" s="42"/>
      <c r="B72" s="11" t="s">
        <v>66</v>
      </c>
      <c r="C72" s="2"/>
      <c r="D72" s="2">
        <f t="shared" si="9"/>
        <v>0</v>
      </c>
      <c r="E72" s="24">
        <f>'Point distribution and weighing'!E72</f>
        <v>4</v>
      </c>
      <c r="F72" s="24">
        <f>'Point distribution and weighing'!F72</f>
        <v>0</v>
      </c>
      <c r="G72" s="24">
        <f>'Point distribution and weighing'!G72</f>
        <v>4</v>
      </c>
    </row>
    <row r="73" spans="1:7" ht="15" customHeight="1">
      <c r="A73" s="42"/>
      <c r="B73" s="11" t="s">
        <v>67</v>
      </c>
      <c r="C73" s="2"/>
      <c r="D73" s="2">
        <f>IF(AND(C73=1, C72=0), E73,)</f>
        <v>0</v>
      </c>
      <c r="E73" s="24">
        <f>'Point distribution and weighing'!E73</f>
        <v>2</v>
      </c>
      <c r="F73" s="24">
        <f>'Point distribution and weighing'!F73</f>
        <v>0</v>
      </c>
      <c r="G73" s="24">
        <f>'Point distribution and weighing'!G73</f>
        <v>0</v>
      </c>
    </row>
    <row r="74" spans="1:7" ht="15" customHeight="1">
      <c r="A74" s="42"/>
      <c r="B74" s="15" t="s">
        <v>69</v>
      </c>
      <c r="C74" s="5"/>
      <c r="D74" s="2">
        <f>IF(AND(C74=1, C73=0, C72=0), E74,)</f>
        <v>0</v>
      </c>
      <c r="E74" s="24">
        <f>'Point distribution and weighing'!E74</f>
        <v>1</v>
      </c>
      <c r="F74" s="24">
        <f>'Point distribution and weighing'!F74</f>
        <v>0</v>
      </c>
      <c r="G74" s="24">
        <f>'Point distribution and weighing'!G74</f>
        <v>0</v>
      </c>
    </row>
    <row r="75" spans="1:7" ht="15" customHeight="1" thickBot="1">
      <c r="A75" s="41"/>
      <c r="B75" s="37" t="s">
        <v>54</v>
      </c>
      <c r="C75" s="51"/>
      <c r="D75" s="105"/>
      <c r="E75" s="106"/>
      <c r="F75" s="106"/>
      <c r="G75" s="107"/>
    </row>
    <row r="76" spans="1:7" ht="30" customHeight="1">
      <c r="A76" s="40">
        <v>13</v>
      </c>
      <c r="B76" s="124" t="s">
        <v>70</v>
      </c>
      <c r="C76" s="124"/>
      <c r="D76" s="124"/>
      <c r="E76" s="124"/>
      <c r="F76" s="124"/>
      <c r="G76" s="125"/>
    </row>
    <row r="77" spans="1:7" ht="15" customHeight="1">
      <c r="A77" s="42"/>
      <c r="B77" s="11" t="s">
        <v>71</v>
      </c>
      <c r="C77" s="2">
        <v>1</v>
      </c>
      <c r="D77" s="2">
        <f t="shared" ref="D77:D80" si="10">IF(C77=1, E77,)</f>
        <v>3</v>
      </c>
      <c r="E77" s="24">
        <f>'Point distribution and weighing'!E77</f>
        <v>3</v>
      </c>
      <c r="F77" s="24">
        <f>'Point distribution and weighing'!F77</f>
        <v>0</v>
      </c>
      <c r="G77" s="24">
        <f>'Point distribution and weighing'!G77</f>
        <v>3</v>
      </c>
    </row>
    <row r="78" spans="1:7" ht="30" customHeight="1">
      <c r="A78" s="42"/>
      <c r="B78" s="11" t="s">
        <v>72</v>
      </c>
      <c r="C78" s="2"/>
      <c r="D78" s="2">
        <f t="shared" si="10"/>
        <v>0</v>
      </c>
      <c r="E78" s="24">
        <f>'Point distribution and weighing'!E78</f>
        <v>2</v>
      </c>
      <c r="F78" s="24">
        <f>'Point distribution and weighing'!F78</f>
        <v>0</v>
      </c>
      <c r="G78" s="24">
        <f>'Point distribution and weighing'!G78</f>
        <v>0</v>
      </c>
    </row>
    <row r="79" spans="1:7" ht="15" customHeight="1">
      <c r="A79" s="42"/>
      <c r="B79" s="11" t="s">
        <v>73</v>
      </c>
      <c r="C79" s="2"/>
      <c r="D79" s="2">
        <f t="shared" si="10"/>
        <v>0</v>
      </c>
      <c r="E79" s="24">
        <f>'Point distribution and weighing'!E79</f>
        <v>1</v>
      </c>
      <c r="F79" s="24">
        <f>'Point distribution and weighing'!F79</f>
        <v>0</v>
      </c>
      <c r="G79" s="24">
        <f>'Point distribution and weighing'!G79</f>
        <v>0</v>
      </c>
    </row>
    <row r="80" spans="1:7" ht="15" customHeight="1">
      <c r="A80" s="42"/>
      <c r="B80" s="15" t="s">
        <v>74</v>
      </c>
      <c r="C80" s="5"/>
      <c r="D80" s="2">
        <f t="shared" si="10"/>
        <v>0</v>
      </c>
      <c r="E80" s="24">
        <f>'Point distribution and weighing'!E80</f>
        <v>0</v>
      </c>
      <c r="F80" s="24">
        <f>'Point distribution and weighing'!F80</f>
        <v>0</v>
      </c>
      <c r="G80" s="24">
        <f>'Point distribution and weighing'!G80</f>
        <v>0</v>
      </c>
    </row>
    <row r="81" spans="1:7" ht="15" customHeight="1" thickBot="1">
      <c r="A81" s="41"/>
      <c r="B81" s="37" t="s">
        <v>54</v>
      </c>
      <c r="C81" s="51"/>
      <c r="D81" s="105"/>
      <c r="E81" s="106"/>
      <c r="F81" s="106"/>
      <c r="G81" s="107"/>
    </row>
    <row r="82" spans="1:7">
      <c r="A82" s="40">
        <v>14</v>
      </c>
      <c r="B82" s="122" t="s">
        <v>75</v>
      </c>
      <c r="C82" s="122"/>
      <c r="D82" s="122"/>
      <c r="E82" s="122"/>
      <c r="F82" s="122"/>
      <c r="G82" s="123"/>
    </row>
    <row r="83" spans="1:7" ht="15" customHeight="1">
      <c r="A83" s="42"/>
      <c r="B83" s="3" t="s">
        <v>76</v>
      </c>
      <c r="C83" s="2">
        <v>1</v>
      </c>
      <c r="D83" s="2">
        <f t="shared" ref="D83:D86" si="11">IF(C83=1, E83,)</f>
        <v>3</v>
      </c>
      <c r="E83" s="24">
        <f>'Point distribution and weighing'!E83</f>
        <v>3</v>
      </c>
      <c r="F83" s="24">
        <f>'Point distribution and weighing'!F83</f>
        <v>0</v>
      </c>
      <c r="G83" s="24">
        <f>'Point distribution and weighing'!G83</f>
        <v>3</v>
      </c>
    </row>
    <row r="84" spans="1:7" ht="27" customHeight="1">
      <c r="A84" s="42"/>
      <c r="B84" s="3" t="s">
        <v>77</v>
      </c>
      <c r="C84" s="2"/>
      <c r="D84" s="2">
        <f t="shared" si="11"/>
        <v>0</v>
      </c>
      <c r="E84" s="24">
        <f>'Point distribution and weighing'!E84</f>
        <v>2</v>
      </c>
      <c r="F84" s="24">
        <f>'Point distribution and weighing'!F84</f>
        <v>0</v>
      </c>
      <c r="G84" s="24">
        <f>'Point distribution and weighing'!G84</f>
        <v>0</v>
      </c>
    </row>
    <row r="85" spans="1:7" ht="15" customHeight="1">
      <c r="A85" s="42"/>
      <c r="B85" s="3" t="s">
        <v>78</v>
      </c>
      <c r="C85" s="2"/>
      <c r="D85" s="2">
        <f t="shared" si="11"/>
        <v>0</v>
      </c>
      <c r="E85" s="24">
        <f>'Point distribution and weighing'!E85</f>
        <v>1</v>
      </c>
      <c r="F85" s="24">
        <f>'Point distribution and weighing'!F85</f>
        <v>0</v>
      </c>
      <c r="G85" s="24">
        <f>'Point distribution and weighing'!G85</f>
        <v>0</v>
      </c>
    </row>
    <row r="86" spans="1:7" ht="15" customHeight="1">
      <c r="A86" s="42"/>
      <c r="B86" s="6" t="s">
        <v>79</v>
      </c>
      <c r="C86" s="5"/>
      <c r="D86" s="2">
        <f t="shared" si="11"/>
        <v>0</v>
      </c>
      <c r="E86" s="24">
        <f>'Point distribution and weighing'!E86</f>
        <v>0</v>
      </c>
      <c r="F86" s="24">
        <f>'Point distribution and weighing'!F86</f>
        <v>0</v>
      </c>
      <c r="G86" s="24">
        <f>'Point distribution and weighing'!G86</f>
        <v>0</v>
      </c>
    </row>
    <row r="87" spans="1:7" ht="15" customHeight="1" thickBot="1">
      <c r="A87" s="41"/>
      <c r="B87" s="50" t="s">
        <v>80</v>
      </c>
      <c r="C87" s="51"/>
      <c r="D87" s="105"/>
      <c r="E87" s="106"/>
      <c r="F87" s="106"/>
      <c r="G87" s="107"/>
    </row>
    <row r="88" spans="1:7">
      <c r="A88" s="40">
        <v>15</v>
      </c>
      <c r="B88" s="119" t="s">
        <v>81</v>
      </c>
      <c r="C88" s="108"/>
      <c r="D88" s="108"/>
      <c r="E88" s="108"/>
      <c r="F88" s="108"/>
      <c r="G88" s="109"/>
    </row>
    <row r="89" spans="1:7" ht="27" customHeight="1">
      <c r="A89" s="42"/>
      <c r="B89" s="23" t="s">
        <v>82</v>
      </c>
      <c r="C89" s="17">
        <v>1</v>
      </c>
      <c r="D89" s="2">
        <f t="shared" ref="D89:D92" si="12">IF(C89=1, E89,)</f>
        <v>3</v>
      </c>
      <c r="E89" s="24">
        <f>'Point distribution and weighing'!E89</f>
        <v>3</v>
      </c>
      <c r="F89" s="24">
        <f>'Point distribution and weighing'!F89</f>
        <v>0</v>
      </c>
      <c r="G89" s="24">
        <f>'Point distribution and weighing'!G89</f>
        <v>3</v>
      </c>
    </row>
    <row r="90" spans="1:7" ht="27" customHeight="1">
      <c r="A90" s="42"/>
      <c r="B90" s="11" t="s">
        <v>83</v>
      </c>
      <c r="C90" s="2"/>
      <c r="D90" s="2">
        <f t="shared" si="12"/>
        <v>0</v>
      </c>
      <c r="E90" s="24">
        <f>'Point distribution and weighing'!E90</f>
        <v>2</v>
      </c>
      <c r="F90" s="24">
        <f>'Point distribution and weighing'!F90</f>
        <v>0</v>
      </c>
      <c r="G90" s="24">
        <f>'Point distribution and weighing'!G90</f>
        <v>0</v>
      </c>
    </row>
    <row r="91" spans="1:7" ht="27" customHeight="1">
      <c r="A91" s="42"/>
      <c r="B91" s="11" t="s">
        <v>84</v>
      </c>
      <c r="C91" s="2"/>
      <c r="D91" s="2">
        <f t="shared" si="12"/>
        <v>0</v>
      </c>
      <c r="E91" s="24">
        <f>'Point distribution and weighing'!E91</f>
        <v>1</v>
      </c>
      <c r="F91" s="24">
        <f>'Point distribution and weighing'!F91</f>
        <v>0</v>
      </c>
      <c r="G91" s="24">
        <f>'Point distribution and weighing'!G91</f>
        <v>0</v>
      </c>
    </row>
    <row r="92" spans="1:7" ht="27" customHeight="1">
      <c r="A92" s="42"/>
      <c r="B92" s="15" t="s">
        <v>85</v>
      </c>
      <c r="C92" s="5"/>
      <c r="D92" s="2">
        <f t="shared" si="12"/>
        <v>0</v>
      </c>
      <c r="E92" s="24">
        <f>'Point distribution and weighing'!E92</f>
        <v>0</v>
      </c>
      <c r="F92" s="24">
        <f>'Point distribution and weighing'!F92</f>
        <v>0</v>
      </c>
      <c r="G92" s="24">
        <f>'Point distribution and weighing'!G92</f>
        <v>0</v>
      </c>
    </row>
    <row r="93" spans="1:7" ht="15" customHeight="1" thickBot="1">
      <c r="A93" s="41"/>
      <c r="B93" s="37" t="s">
        <v>54</v>
      </c>
      <c r="C93" s="51"/>
      <c r="D93" s="86"/>
      <c r="E93" s="86"/>
      <c r="F93" s="86"/>
      <c r="G93" s="87"/>
    </row>
    <row r="94" spans="1:7">
      <c r="C94" s="28" t="s">
        <v>267</v>
      </c>
      <c r="D94" s="28" t="s">
        <v>101</v>
      </c>
    </row>
    <row r="95" spans="1:7" ht="28">
      <c r="C95" s="63" t="s">
        <v>123</v>
      </c>
      <c r="D95" s="61">
        <f>SUM(D20:D24, D27:D31,D34:D36,D39:D41,D44:D46,D49:D51,D54:D56,D59:D60,D63:D66,D69:D74,D77:D80,D83:D86,D89:D92)</f>
        <v>34</v>
      </c>
      <c r="E95" s="62" t="s">
        <v>124</v>
      </c>
      <c r="F95" s="61">
        <f>SUM(G20:G24, G27:G31,G34:G36,G39:G41,G44:G46,G49:G51,G54:G56,G59:G60,G63:G66,G69:G75,G77:G80,G83:G86,G89:G92)</f>
        <v>42</v>
      </c>
    </row>
    <row r="96" spans="1:7">
      <c r="C96" s="63" t="s">
        <v>264</v>
      </c>
      <c r="D96" s="61">
        <f>SUM(I10,I18)</f>
        <v>3.8857142857142857</v>
      </c>
      <c r="E96" s="62" t="s">
        <v>265</v>
      </c>
      <c r="F96" s="61">
        <f>SUM(K10,K18)</f>
        <v>8</v>
      </c>
      <c r="G96" s="26"/>
    </row>
    <row r="97" spans="3:7" ht="28">
      <c r="C97" s="63" t="s">
        <v>120</v>
      </c>
      <c r="D97" s="61">
        <f>SUM(D95:D96)</f>
        <v>37.885714285714286</v>
      </c>
      <c r="E97" s="62" t="s">
        <v>125</v>
      </c>
      <c r="F97" s="61">
        <f>SUM(F95:F96)</f>
        <v>50</v>
      </c>
      <c r="G97" s="26"/>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96" activePane="bottomLeft" state="frozen"/>
      <selection activeCell="B96" sqref="B96"/>
      <selection pane="bottomLeft" activeCell="B96" sqref="B96"/>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127</v>
      </c>
      <c r="C2" t="s">
        <v>86</v>
      </c>
      <c r="D2" t="s">
        <v>87</v>
      </c>
      <c r="E2" t="s">
        <v>88</v>
      </c>
      <c r="F2" t="s">
        <v>132</v>
      </c>
      <c r="G2" t="s">
        <v>260</v>
      </c>
    </row>
    <row r="3" spans="1:11" ht="30" customHeight="1">
      <c r="A3" s="45">
        <v>1</v>
      </c>
      <c r="B3" s="88" t="s">
        <v>0</v>
      </c>
      <c r="C3" s="90"/>
      <c r="D3" s="90"/>
      <c r="E3" s="90"/>
      <c r="F3" s="90"/>
      <c r="G3" s="91"/>
    </row>
    <row r="4" spans="1:11" ht="52.5" customHeight="1">
      <c r="A4" s="42"/>
      <c r="B4" s="43" t="s">
        <v>1</v>
      </c>
      <c r="C4" s="44" t="s">
        <v>2</v>
      </c>
      <c r="D4" s="44" t="s">
        <v>3</v>
      </c>
      <c r="E4" s="44" t="s">
        <v>4</v>
      </c>
      <c r="F4" s="44" t="s">
        <v>5</v>
      </c>
      <c r="G4" s="46"/>
    </row>
    <row r="5" spans="1:11">
      <c r="A5" s="42"/>
      <c r="B5" s="11" t="s">
        <v>6</v>
      </c>
      <c r="C5" s="11"/>
      <c r="D5" s="11"/>
      <c r="E5" s="11">
        <v>1</v>
      </c>
      <c r="F5" s="11"/>
      <c r="G5" s="46"/>
    </row>
    <row r="6" spans="1:11" ht="14.25" customHeight="1">
      <c r="A6" s="42"/>
      <c r="B6" s="11" t="s">
        <v>7</v>
      </c>
      <c r="C6" s="11"/>
      <c r="D6" s="11"/>
      <c r="E6" s="11"/>
      <c r="F6" s="11">
        <v>1</v>
      </c>
      <c r="G6" s="46"/>
    </row>
    <row r="7" spans="1:11" ht="15" customHeight="1">
      <c r="A7" s="42"/>
      <c r="B7" s="11" t="s">
        <v>8</v>
      </c>
      <c r="C7" s="11">
        <v>1</v>
      </c>
      <c r="D7" s="11"/>
      <c r="E7" s="11"/>
      <c r="F7" s="11"/>
      <c r="G7" s="46"/>
    </row>
    <row r="8" spans="1:11" ht="15" customHeight="1">
      <c r="A8" s="42"/>
      <c r="B8" s="11" t="s">
        <v>9</v>
      </c>
      <c r="C8" s="11"/>
      <c r="D8" s="11"/>
      <c r="E8" s="11">
        <v>1</v>
      </c>
      <c r="F8" s="11"/>
      <c r="G8" s="46"/>
    </row>
    <row r="9" spans="1:11" ht="15" thickBot="1">
      <c r="A9" s="41"/>
      <c r="B9" s="37" t="s">
        <v>10</v>
      </c>
      <c r="C9" s="37">
        <v>1</v>
      </c>
      <c r="D9" s="37"/>
      <c r="E9" s="37"/>
      <c r="F9" s="37"/>
      <c r="G9" s="47"/>
    </row>
    <row r="10" spans="1:11" ht="30" customHeight="1">
      <c r="A10" s="40">
        <v>2</v>
      </c>
      <c r="B10" s="131" t="s">
        <v>11</v>
      </c>
      <c r="C10" s="132"/>
      <c r="D10" s="132"/>
      <c r="E10" s="132"/>
      <c r="F10" s="132"/>
      <c r="G10" s="133"/>
      <c r="H10" s="63" t="s">
        <v>263</v>
      </c>
      <c r="I10" s="71">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1.4000000000000001</v>
      </c>
      <c r="J10" s="62" t="s">
        <v>121</v>
      </c>
      <c r="K10" s="61">
        <v>3</v>
      </c>
    </row>
    <row r="11" spans="1:11" ht="30" customHeight="1">
      <c r="A11" s="42"/>
      <c r="B11" s="34"/>
      <c r="C11" s="34" t="s">
        <v>12</v>
      </c>
      <c r="D11" s="34" t="s">
        <v>13</v>
      </c>
      <c r="E11" s="34" t="s">
        <v>14</v>
      </c>
      <c r="F11" s="34" t="s">
        <v>15</v>
      </c>
      <c r="G11" s="35" t="s">
        <v>16</v>
      </c>
    </row>
    <row r="12" spans="1:11" ht="15" customHeight="1">
      <c r="A12" s="42"/>
      <c r="B12" s="11" t="s">
        <v>17</v>
      </c>
      <c r="C12" s="9">
        <v>1</v>
      </c>
      <c r="D12" s="11">
        <v>1</v>
      </c>
      <c r="E12" s="9">
        <v>1</v>
      </c>
      <c r="F12" s="9">
        <v>1</v>
      </c>
      <c r="G12" s="36"/>
    </row>
    <row r="13" spans="1:11" ht="15" customHeight="1">
      <c r="A13" s="42"/>
      <c r="B13" s="11" t="s">
        <v>18</v>
      </c>
      <c r="C13" s="9">
        <v>1</v>
      </c>
      <c r="D13" s="11">
        <v>1</v>
      </c>
      <c r="E13" s="9"/>
      <c r="F13" s="9">
        <v>1</v>
      </c>
      <c r="G13" s="36"/>
    </row>
    <row r="14" spans="1:11" ht="27" customHeight="1">
      <c r="A14" s="42"/>
      <c r="B14" s="11" t="s">
        <v>19</v>
      </c>
      <c r="C14" s="9"/>
      <c r="D14" s="11"/>
      <c r="E14" s="9">
        <v>1</v>
      </c>
      <c r="F14" s="9">
        <v>1</v>
      </c>
      <c r="G14" s="36"/>
    </row>
    <row r="15" spans="1:11" ht="15" customHeight="1">
      <c r="A15" s="42"/>
      <c r="B15" s="11" t="s">
        <v>20</v>
      </c>
      <c r="C15" s="9"/>
      <c r="D15" s="11"/>
      <c r="E15" s="9"/>
      <c r="F15" s="9"/>
      <c r="G15" s="36"/>
    </row>
    <row r="16" spans="1:11" ht="15" customHeight="1">
      <c r="A16" s="42"/>
      <c r="B16" s="11" t="s">
        <v>21</v>
      </c>
      <c r="C16" s="9">
        <v>1</v>
      </c>
      <c r="D16" s="11">
        <v>1</v>
      </c>
      <c r="E16" s="9"/>
      <c r="F16" s="9">
        <v>1</v>
      </c>
      <c r="G16" s="36"/>
    </row>
    <row r="17" spans="1:11" ht="27" customHeight="1">
      <c r="A17" s="42"/>
      <c r="B17" s="11" t="s">
        <v>22</v>
      </c>
      <c r="C17" s="9"/>
      <c r="D17" s="11"/>
      <c r="E17" s="9"/>
      <c r="F17" s="9"/>
      <c r="G17" s="36"/>
    </row>
    <row r="18" spans="1:11" ht="15" customHeight="1" thickBot="1">
      <c r="A18" s="41"/>
      <c r="B18" s="37" t="s">
        <v>23</v>
      </c>
      <c r="C18" s="38">
        <v>1</v>
      </c>
      <c r="D18" s="37">
        <v>1</v>
      </c>
      <c r="E18" s="38"/>
      <c r="F18" s="38">
        <v>1</v>
      </c>
      <c r="G18" s="39"/>
      <c r="H18" s="63" t="s">
        <v>119</v>
      </c>
      <c r="I18" s="61">
        <f>SUM(C12:G18)*'Point distribution and weighing'!I17</f>
        <v>2.1428571428571428</v>
      </c>
      <c r="J18" s="62" t="s">
        <v>122</v>
      </c>
      <c r="K18" s="61">
        <v>5</v>
      </c>
    </row>
    <row r="19" spans="1:11" ht="27" customHeight="1">
      <c r="A19" s="48">
        <v>3</v>
      </c>
      <c r="B19" s="126" t="s">
        <v>24</v>
      </c>
      <c r="C19" s="127"/>
      <c r="D19" s="127"/>
      <c r="E19" s="127"/>
      <c r="F19" s="127"/>
      <c r="G19" s="128"/>
    </row>
    <row r="20" spans="1:11">
      <c r="A20" s="42"/>
      <c r="B20" s="1" t="s">
        <v>25</v>
      </c>
      <c r="C20" s="2"/>
      <c r="D20" s="2">
        <f>IF(C20=1, E20,)</f>
        <v>0</v>
      </c>
      <c r="E20" s="24">
        <f>'Point distribution and weighing'!E20</f>
        <v>0</v>
      </c>
      <c r="F20" s="24">
        <f>'Point distribution and weighing'!F20</f>
        <v>0</v>
      </c>
      <c r="G20" s="24">
        <f>'Point distribution and weighing'!G20</f>
        <v>4</v>
      </c>
    </row>
    <row r="21" spans="1:11">
      <c r="A21" s="42"/>
      <c r="B21" s="1" t="s">
        <v>26</v>
      </c>
      <c r="C21" s="2"/>
      <c r="D21" s="2">
        <f t="shared" ref="D21:D24" si="0">IF(C21=1, E21,)</f>
        <v>0</v>
      </c>
      <c r="E21" s="24">
        <f>'Point distribution and weighing'!E21</f>
        <v>1</v>
      </c>
      <c r="F21" s="24">
        <f>'Point distribution and weighing'!F21</f>
        <v>0</v>
      </c>
      <c r="G21" s="24">
        <f>'Point distribution and weighing'!G21</f>
        <v>0</v>
      </c>
    </row>
    <row r="22" spans="1:11">
      <c r="A22" s="42"/>
      <c r="B22" s="1" t="s">
        <v>27</v>
      </c>
      <c r="C22" s="2"/>
      <c r="D22" s="2">
        <f t="shared" si="0"/>
        <v>0</v>
      </c>
      <c r="E22" s="24">
        <f>'Point distribution and weighing'!E22</f>
        <v>2</v>
      </c>
      <c r="F22" s="24">
        <f>'Point distribution and weighing'!F22</f>
        <v>0</v>
      </c>
      <c r="G22" s="24">
        <f>'Point distribution and weighing'!G22</f>
        <v>0</v>
      </c>
    </row>
    <row r="23" spans="1:11">
      <c r="A23" s="42"/>
      <c r="B23" s="1" t="s">
        <v>28</v>
      </c>
      <c r="C23" s="2">
        <v>1</v>
      </c>
      <c r="D23" s="2">
        <f t="shared" si="0"/>
        <v>4</v>
      </c>
      <c r="E23" s="24">
        <f>'Point distribution and weighing'!E23</f>
        <v>4</v>
      </c>
      <c r="F23" s="24">
        <f>'Point distribution and weighing'!F23</f>
        <v>0</v>
      </c>
      <c r="G23" s="24">
        <f>'Point distribution and weighing'!G23</f>
        <v>0</v>
      </c>
    </row>
    <row r="24" spans="1:11">
      <c r="A24" s="42"/>
      <c r="B24" s="1" t="s">
        <v>29</v>
      </c>
      <c r="C24" s="2"/>
      <c r="D24" s="2">
        <f t="shared" si="0"/>
        <v>0</v>
      </c>
      <c r="E24" s="24">
        <f>'Point distribution and weighing'!E24</f>
        <v>2</v>
      </c>
      <c r="F24" s="24">
        <f>'Point distribution and weighing'!F24</f>
        <v>0</v>
      </c>
      <c r="G24" s="24">
        <f>'Point distribution and weighing'!G24</f>
        <v>0</v>
      </c>
    </row>
    <row r="25" spans="1:11" ht="15" customHeight="1" thickBot="1">
      <c r="A25" s="41"/>
      <c r="B25" s="50" t="s">
        <v>60</v>
      </c>
      <c r="C25" s="51"/>
      <c r="D25" s="86" t="s">
        <v>270</v>
      </c>
      <c r="E25" s="86"/>
      <c r="F25" s="86"/>
      <c r="G25" s="87"/>
    </row>
    <row r="26" spans="1:11" ht="27" customHeight="1">
      <c r="A26" s="48">
        <v>4</v>
      </c>
      <c r="B26" s="88" t="s">
        <v>30</v>
      </c>
      <c r="C26" s="89"/>
      <c r="D26" s="89"/>
      <c r="E26" s="89"/>
      <c r="F26" s="89"/>
      <c r="G26" s="134"/>
    </row>
    <row r="27" spans="1:11">
      <c r="B27" s="1" t="s">
        <v>25</v>
      </c>
      <c r="C27" s="2"/>
      <c r="D27" s="2">
        <f t="shared" ref="D27:D31" si="1">IF(C27=1, E27,)</f>
        <v>0</v>
      </c>
      <c r="E27" s="24">
        <f>'Point distribution and weighing'!E27</f>
        <v>0</v>
      </c>
      <c r="F27" s="24">
        <f>'Point distribution and weighing'!F27</f>
        <v>0</v>
      </c>
      <c r="G27" s="24">
        <f>'Point distribution and weighing'!G27</f>
        <v>4</v>
      </c>
    </row>
    <row r="28" spans="1:11">
      <c r="B28" s="1" t="s">
        <v>26</v>
      </c>
      <c r="C28" s="2"/>
      <c r="D28" s="2">
        <f t="shared" si="1"/>
        <v>0</v>
      </c>
      <c r="E28" s="24">
        <f>'Point distribution and weighing'!E28</f>
        <v>1</v>
      </c>
      <c r="F28" s="24">
        <f>'Point distribution and weighing'!F28</f>
        <v>0</v>
      </c>
      <c r="G28" s="24">
        <f>'Point distribution and weighing'!G28</f>
        <v>0</v>
      </c>
    </row>
    <row r="29" spans="1:11">
      <c r="B29" s="1" t="s">
        <v>27</v>
      </c>
      <c r="C29" s="2"/>
      <c r="D29" s="2">
        <f t="shared" si="1"/>
        <v>0</v>
      </c>
      <c r="E29" s="24">
        <f>'Point distribution and weighing'!E29</f>
        <v>2</v>
      </c>
      <c r="F29" s="24">
        <f>'Point distribution and weighing'!F29</f>
        <v>0</v>
      </c>
      <c r="G29" s="24">
        <f>'Point distribution and weighing'!G29</f>
        <v>0</v>
      </c>
    </row>
    <row r="30" spans="1:11">
      <c r="B30" s="1" t="s">
        <v>28</v>
      </c>
      <c r="C30" s="2">
        <v>1</v>
      </c>
      <c r="D30" s="2">
        <f t="shared" si="1"/>
        <v>4</v>
      </c>
      <c r="E30" s="24">
        <f>'Point distribution and weighing'!E30</f>
        <v>4</v>
      </c>
      <c r="F30" s="24">
        <f>'Point distribution and weighing'!F30</f>
        <v>0</v>
      </c>
      <c r="G30" s="24">
        <f>'Point distribution and weighing'!G30</f>
        <v>0</v>
      </c>
    </row>
    <row r="31" spans="1:11">
      <c r="B31" s="4" t="s">
        <v>29</v>
      </c>
      <c r="C31" s="5"/>
      <c r="D31" s="2">
        <f t="shared" si="1"/>
        <v>0</v>
      </c>
      <c r="E31" s="24">
        <v>2</v>
      </c>
      <c r="F31" s="24">
        <f>'Point distribution and weighing'!F31</f>
        <v>0</v>
      </c>
      <c r="G31" s="24">
        <f>'Point distribution and weighing'!G31</f>
        <v>0</v>
      </c>
    </row>
    <row r="32" spans="1:11" ht="15" customHeight="1" thickBot="1">
      <c r="B32" s="6" t="s">
        <v>59</v>
      </c>
      <c r="C32" s="52"/>
      <c r="D32" s="100" t="s">
        <v>271</v>
      </c>
      <c r="E32" s="101"/>
      <c r="F32" s="101"/>
      <c r="G32" s="102"/>
    </row>
    <row r="33" spans="1:7">
      <c r="A33" s="40">
        <v>5</v>
      </c>
      <c r="B33" s="108" t="s">
        <v>31</v>
      </c>
      <c r="C33" s="108"/>
      <c r="D33" s="108"/>
      <c r="E33" s="108"/>
      <c r="F33" s="108"/>
      <c r="G33" s="109"/>
    </row>
    <row r="34" spans="1:7" ht="40" customHeight="1">
      <c r="A34" s="42"/>
      <c r="B34" s="20" t="s">
        <v>32</v>
      </c>
      <c r="C34" s="17"/>
      <c r="D34" s="2">
        <f t="shared" ref="D34:D36" si="2">IF(C34=1, E34,)</f>
        <v>0</v>
      </c>
      <c r="E34" s="24">
        <f>'Point distribution and weighing'!E34</f>
        <v>3</v>
      </c>
      <c r="F34" s="24">
        <f>'Point distribution and weighing'!F34</f>
        <v>0</v>
      </c>
      <c r="G34" s="24">
        <f>'Point distribution and weighing'!G34</f>
        <v>3</v>
      </c>
    </row>
    <row r="35" spans="1:7" ht="27" customHeight="1">
      <c r="A35" s="42"/>
      <c r="B35" s="3" t="s">
        <v>33</v>
      </c>
      <c r="C35" s="2">
        <v>1</v>
      </c>
      <c r="D35" s="2">
        <f t="shared" si="2"/>
        <v>1</v>
      </c>
      <c r="E35" s="24">
        <f>'Point distribution and weighing'!E35</f>
        <v>1</v>
      </c>
      <c r="F35" s="24">
        <f>'Point distribution and weighing'!F35</f>
        <v>0</v>
      </c>
      <c r="G35" s="24">
        <f>'Point distribution and weighing'!G35</f>
        <v>0</v>
      </c>
    </row>
    <row r="36" spans="1:7" ht="15" customHeight="1">
      <c r="A36" s="42"/>
      <c r="B36" s="6" t="s">
        <v>34</v>
      </c>
      <c r="C36" s="5"/>
      <c r="D36" s="2">
        <f t="shared" si="2"/>
        <v>0</v>
      </c>
      <c r="E36" s="24">
        <f>'Point distribution and weighing'!E36</f>
        <v>0</v>
      </c>
      <c r="F36" s="24">
        <f>'Point distribution and weighing'!F36</f>
        <v>0</v>
      </c>
      <c r="G36" s="24">
        <f>'Point distribution and weighing'!G36</f>
        <v>0</v>
      </c>
    </row>
    <row r="37" spans="1:7" ht="15" customHeight="1" thickBot="1">
      <c r="A37" s="41"/>
      <c r="B37" s="50" t="s">
        <v>40</v>
      </c>
      <c r="C37" s="51"/>
      <c r="D37" s="105"/>
      <c r="E37" s="106"/>
      <c r="F37" s="106"/>
      <c r="G37" s="107"/>
    </row>
    <row r="38" spans="1:7">
      <c r="A38" s="40">
        <v>6</v>
      </c>
      <c r="B38" s="108" t="s">
        <v>35</v>
      </c>
      <c r="C38" s="108"/>
      <c r="D38" s="108"/>
      <c r="E38" s="108"/>
      <c r="F38" s="108"/>
      <c r="G38" s="109"/>
    </row>
    <row r="39" spans="1:7" ht="40" customHeight="1">
      <c r="A39" s="42"/>
      <c r="B39" s="20" t="s">
        <v>36</v>
      </c>
      <c r="C39" s="17"/>
      <c r="D39" s="2">
        <f t="shared" ref="D39:D41" si="3">IF(C39=1, E39,)</f>
        <v>0</v>
      </c>
      <c r="E39" s="24">
        <f>'Point distribution and weighing'!E39</f>
        <v>3</v>
      </c>
      <c r="F39" s="24">
        <f>'Point distribution and weighing'!F39</f>
        <v>0</v>
      </c>
      <c r="G39" s="24">
        <f>'Point distribution and weighing'!G39</f>
        <v>3</v>
      </c>
    </row>
    <row r="40" spans="1:7" ht="27" customHeight="1">
      <c r="A40" s="42"/>
      <c r="B40" s="3" t="s">
        <v>37</v>
      </c>
      <c r="C40" s="2">
        <v>1</v>
      </c>
      <c r="D40" s="2">
        <f t="shared" si="3"/>
        <v>1</v>
      </c>
      <c r="E40" s="24">
        <f>'Point distribution and weighing'!E40</f>
        <v>1</v>
      </c>
      <c r="F40" s="24">
        <f>'Point distribution and weighing'!F40</f>
        <v>0</v>
      </c>
      <c r="G40" s="24">
        <f>'Point distribution and weighing'!G40</f>
        <v>0</v>
      </c>
    </row>
    <row r="41" spans="1:7" ht="15" customHeight="1">
      <c r="A41" s="42"/>
      <c r="B41" s="6" t="s">
        <v>38</v>
      </c>
      <c r="C41" s="5"/>
      <c r="D41" s="2">
        <f t="shared" si="3"/>
        <v>0</v>
      </c>
      <c r="E41" s="24">
        <f>'Point distribution and weighing'!E41</f>
        <v>0</v>
      </c>
      <c r="F41" s="24">
        <f>'Point distribution and weighing'!F41</f>
        <v>0</v>
      </c>
      <c r="G41" s="24">
        <f>'Point distribution and weighing'!G41</f>
        <v>0</v>
      </c>
    </row>
    <row r="42" spans="1:7" ht="15" customHeight="1" thickBot="1">
      <c r="A42" s="41"/>
      <c r="B42" s="50" t="s">
        <v>39</v>
      </c>
      <c r="C42" s="51"/>
      <c r="D42" s="86"/>
      <c r="E42" s="86"/>
      <c r="F42" s="86"/>
      <c r="G42" s="87"/>
    </row>
    <row r="43" spans="1:7" ht="27" customHeight="1">
      <c r="A43" s="40">
        <v>7</v>
      </c>
      <c r="B43" s="126" t="s">
        <v>41</v>
      </c>
      <c r="C43" s="127"/>
      <c r="D43" s="127"/>
      <c r="E43" s="127"/>
      <c r="F43" s="127"/>
      <c r="G43" s="128"/>
    </row>
    <row r="44" spans="1:7" ht="27" customHeight="1">
      <c r="A44" s="42"/>
      <c r="B44" s="19" t="s">
        <v>42</v>
      </c>
      <c r="C44" s="17"/>
      <c r="D44" s="2">
        <f t="shared" ref="D44:D46" si="4">IF(C44=1, E44,)</f>
        <v>0</v>
      </c>
      <c r="E44" s="24">
        <f>'Point distribution and weighing'!E44</f>
        <v>3</v>
      </c>
      <c r="F44" s="24">
        <f>'Point distribution and weighing'!F44</f>
        <v>0</v>
      </c>
      <c r="G44" s="24">
        <f>'Point distribution and weighing'!G44</f>
        <v>3</v>
      </c>
    </row>
    <row r="45" spans="1:7" ht="27" customHeight="1">
      <c r="A45" s="42"/>
      <c r="B45" s="7" t="s">
        <v>43</v>
      </c>
      <c r="C45" s="2">
        <v>1</v>
      </c>
      <c r="D45" s="2">
        <f t="shared" si="4"/>
        <v>1</v>
      </c>
      <c r="E45" s="24">
        <f>'Point distribution and weighing'!E45</f>
        <v>1</v>
      </c>
      <c r="F45" s="24">
        <f>'Point distribution and weighing'!F45</f>
        <v>0</v>
      </c>
      <c r="G45" s="24">
        <f>'Point distribution and weighing'!G45</f>
        <v>0</v>
      </c>
    </row>
    <row r="46" spans="1:7" ht="15" customHeight="1">
      <c r="A46" s="42"/>
      <c r="B46" s="8" t="s">
        <v>44</v>
      </c>
      <c r="C46" s="5"/>
      <c r="D46" s="2">
        <f t="shared" si="4"/>
        <v>0</v>
      </c>
      <c r="E46" s="24">
        <f>'Point distribution and weighing'!E46</f>
        <v>0</v>
      </c>
      <c r="F46" s="24">
        <f>'Point distribution and weighing'!F46</f>
        <v>0</v>
      </c>
      <c r="G46" s="24">
        <f>'Point distribution and weighing'!G46</f>
        <v>0</v>
      </c>
    </row>
    <row r="47" spans="1:7" ht="15" customHeight="1" thickBot="1">
      <c r="A47" s="41"/>
      <c r="B47" s="50" t="s">
        <v>45</v>
      </c>
      <c r="C47" s="51"/>
      <c r="D47" s="86"/>
      <c r="E47" s="86"/>
      <c r="F47" s="86"/>
      <c r="G47" s="87"/>
    </row>
    <row r="48" spans="1:7" ht="27.75" customHeight="1">
      <c r="A48" s="40">
        <v>8</v>
      </c>
      <c r="B48" s="127" t="s">
        <v>46</v>
      </c>
      <c r="C48" s="127"/>
      <c r="D48" s="127"/>
      <c r="E48" s="127"/>
      <c r="F48" s="127"/>
      <c r="G48" s="128"/>
    </row>
    <row r="49" spans="1:7" ht="15" customHeight="1">
      <c r="A49" s="42"/>
      <c r="B49" s="19" t="s">
        <v>47</v>
      </c>
      <c r="C49" s="17">
        <v>1</v>
      </c>
      <c r="D49" s="2">
        <f t="shared" ref="D49:D51" si="5">IF(C49=1, E49,)</f>
        <v>3</v>
      </c>
      <c r="E49" s="24">
        <f>'Point distribution and weighing'!E49</f>
        <v>3</v>
      </c>
      <c r="F49" s="24">
        <f>'Point distribution and weighing'!F49</f>
        <v>0</v>
      </c>
      <c r="G49" s="24">
        <f>'Point distribution and weighing'!G49</f>
        <v>3</v>
      </c>
    </row>
    <row r="50" spans="1:7" ht="15" customHeight="1">
      <c r="A50" s="42"/>
      <c r="B50" s="7" t="s">
        <v>48</v>
      </c>
      <c r="C50" s="2"/>
      <c r="D50" s="2">
        <f t="shared" si="5"/>
        <v>0</v>
      </c>
      <c r="E50" s="24">
        <f>'Point distribution and weighing'!E50</f>
        <v>1</v>
      </c>
      <c r="F50" s="24">
        <f>'Point distribution and weighing'!F50</f>
        <v>0</v>
      </c>
      <c r="G50" s="24">
        <f>'Point distribution and weighing'!G50</f>
        <v>0</v>
      </c>
    </row>
    <row r="51" spans="1:7" ht="15" customHeight="1">
      <c r="A51" s="42"/>
      <c r="B51" s="8" t="s">
        <v>49</v>
      </c>
      <c r="C51" s="5"/>
      <c r="D51" s="2">
        <f t="shared" si="5"/>
        <v>0</v>
      </c>
      <c r="E51" s="24">
        <f>'Point distribution and weighing'!E51</f>
        <v>0</v>
      </c>
      <c r="F51" s="24">
        <f>'Point distribution and weighing'!F51</f>
        <v>0</v>
      </c>
      <c r="G51" s="24">
        <f>'Point distribution and weighing'!G51</f>
        <v>0</v>
      </c>
    </row>
    <row r="52" spans="1:7" ht="15" customHeight="1" thickBot="1">
      <c r="A52" s="41"/>
      <c r="B52" s="50" t="s">
        <v>45</v>
      </c>
      <c r="C52" s="51"/>
      <c r="D52" s="105"/>
      <c r="E52" s="106"/>
      <c r="F52" s="106"/>
      <c r="G52" s="107"/>
    </row>
    <row r="53" spans="1:7" ht="27" customHeight="1">
      <c r="A53" s="40">
        <v>9</v>
      </c>
      <c r="B53" s="126" t="s">
        <v>50</v>
      </c>
      <c r="C53" s="127"/>
      <c r="D53" s="127"/>
      <c r="E53" s="127"/>
      <c r="F53" s="127"/>
      <c r="G53" s="128"/>
    </row>
    <row r="54" spans="1:7" ht="15" customHeight="1">
      <c r="A54" s="42"/>
      <c r="B54" s="19" t="s">
        <v>51</v>
      </c>
      <c r="C54" s="17">
        <v>1</v>
      </c>
      <c r="D54" s="2">
        <f t="shared" ref="D54:D56" si="6">IF(C54=1, E54,)</f>
        <v>3</v>
      </c>
      <c r="E54" s="24">
        <f>'Point distribution and weighing'!E54</f>
        <v>3</v>
      </c>
      <c r="F54" s="24">
        <f>'Point distribution and weighing'!F54</f>
        <v>0</v>
      </c>
      <c r="G54" s="24">
        <f>'Point distribution and weighing'!G54</f>
        <v>3</v>
      </c>
    </row>
    <row r="55" spans="1:7" ht="15" customHeight="1">
      <c r="A55" s="42"/>
      <c r="B55" s="7" t="s">
        <v>52</v>
      </c>
      <c r="C55" s="2"/>
      <c r="D55" s="2">
        <f t="shared" si="6"/>
        <v>0</v>
      </c>
      <c r="E55" s="24">
        <f>'Point distribution and weighing'!E55</f>
        <v>1</v>
      </c>
      <c r="F55" s="24">
        <f>'Point distribution and weighing'!F55</f>
        <v>0</v>
      </c>
      <c r="G55" s="24">
        <f>'Point distribution and weighing'!G55</f>
        <v>0</v>
      </c>
    </row>
    <row r="56" spans="1:7" ht="15" customHeight="1">
      <c r="A56" s="42"/>
      <c r="B56" s="8" t="s">
        <v>53</v>
      </c>
      <c r="C56" s="5"/>
      <c r="D56" s="2">
        <f t="shared" si="6"/>
        <v>0</v>
      </c>
      <c r="E56" s="24">
        <f>'Point distribution and weighing'!E56</f>
        <v>0</v>
      </c>
      <c r="F56" s="24">
        <f>'Point distribution and weighing'!F56</f>
        <v>0</v>
      </c>
      <c r="G56" s="24">
        <f>'Point distribution and weighing'!G56</f>
        <v>0</v>
      </c>
    </row>
    <row r="57" spans="1:7" ht="15" customHeight="1" thickBot="1">
      <c r="A57" s="41"/>
      <c r="B57" s="50" t="s">
        <v>54</v>
      </c>
      <c r="C57" s="51"/>
      <c r="D57" s="105"/>
      <c r="E57" s="106"/>
      <c r="F57" s="106"/>
      <c r="G57" s="107"/>
    </row>
    <row r="58" spans="1:7" ht="27" customHeight="1">
      <c r="A58" s="40">
        <v>10</v>
      </c>
      <c r="B58" s="129" t="s">
        <v>55</v>
      </c>
      <c r="C58" s="129"/>
      <c r="D58" s="129"/>
      <c r="E58" s="129"/>
      <c r="F58" s="129"/>
      <c r="G58" s="130"/>
    </row>
    <row r="59" spans="1:7">
      <c r="A59" s="42"/>
      <c r="B59" s="18" t="s">
        <v>57</v>
      </c>
      <c r="C59" s="18">
        <v>1</v>
      </c>
      <c r="D59" s="2">
        <f t="shared" ref="D59:D60" si="7">IF(C59=1, E59,)</f>
        <v>3</v>
      </c>
      <c r="E59" s="24">
        <f>'Point distribution and weighing'!E59</f>
        <v>3</v>
      </c>
      <c r="F59" s="24">
        <f>'Point distribution and weighing'!F59</f>
        <v>0</v>
      </c>
      <c r="G59" s="24">
        <f>'Point distribution and weighing'!G59</f>
        <v>3</v>
      </c>
    </row>
    <row r="60" spans="1:7">
      <c r="A60" s="42"/>
      <c r="B60" s="10" t="s">
        <v>58</v>
      </c>
      <c r="C60" s="2"/>
      <c r="D60" s="2">
        <f t="shared" si="7"/>
        <v>0</v>
      </c>
      <c r="E60" s="24">
        <f>'Point distribution and weighing'!E60</f>
        <v>0</v>
      </c>
      <c r="F60" s="24">
        <f>'Point distribution and weighing'!F60</f>
        <v>0</v>
      </c>
      <c r="G60" s="24">
        <f>'Point distribution and weighing'!G60</f>
        <v>0</v>
      </c>
    </row>
    <row r="61" spans="1:7" ht="27" customHeight="1" thickBot="1">
      <c r="A61" s="41"/>
      <c r="B61" s="37" t="s">
        <v>56</v>
      </c>
      <c r="C61" s="86"/>
      <c r="D61" s="86"/>
      <c r="E61" s="86"/>
      <c r="F61" s="86"/>
      <c r="G61" s="87"/>
    </row>
    <row r="62" spans="1:7" ht="15" thickBot="1">
      <c r="A62" s="40">
        <v>11</v>
      </c>
      <c r="B62" s="113" t="s">
        <v>61</v>
      </c>
      <c r="C62" s="113"/>
      <c r="D62" s="114"/>
      <c r="E62" s="114"/>
      <c r="F62" s="114"/>
      <c r="G62" s="115"/>
    </row>
    <row r="63" spans="1:7">
      <c r="B63" s="16" t="s">
        <v>25</v>
      </c>
      <c r="C63" s="17"/>
      <c r="D63" s="2">
        <f t="shared" ref="D63:D66" si="8">IF(C63=1, E63,)</f>
        <v>0</v>
      </c>
      <c r="E63" s="24">
        <f>'Point distribution and weighing'!E63</f>
        <v>0</v>
      </c>
      <c r="F63" s="24">
        <f>'Point distribution and weighing'!F63</f>
        <v>0</v>
      </c>
      <c r="G63" s="24">
        <f>'Point distribution and weighing'!G63</f>
        <v>0</v>
      </c>
    </row>
    <row r="64" spans="1:7">
      <c r="B64" s="12" t="s">
        <v>26</v>
      </c>
      <c r="C64" s="2"/>
      <c r="D64" s="2">
        <f t="shared" si="8"/>
        <v>0</v>
      </c>
      <c r="E64" s="24">
        <f>'Point distribution and weighing'!E64</f>
        <v>1</v>
      </c>
      <c r="F64" s="24">
        <f>'Point distribution and weighing'!F64</f>
        <v>0</v>
      </c>
      <c r="G64" s="24">
        <f>'Point distribution and weighing'!G64</f>
        <v>0</v>
      </c>
    </row>
    <row r="65" spans="1:7">
      <c r="B65" s="12" t="s">
        <v>27</v>
      </c>
      <c r="C65" s="2"/>
      <c r="D65" s="2">
        <f t="shared" si="8"/>
        <v>0</v>
      </c>
      <c r="E65" s="24">
        <f>'Point distribution and weighing'!E65</f>
        <v>2</v>
      </c>
      <c r="F65" s="24">
        <f>'Point distribution and weighing'!F65</f>
        <v>0</v>
      </c>
      <c r="G65" s="24">
        <f>'Point distribution and weighing'!G65</f>
        <v>0</v>
      </c>
    </row>
    <row r="66" spans="1:7">
      <c r="B66" s="13" t="s">
        <v>62</v>
      </c>
      <c r="C66" s="5">
        <v>1</v>
      </c>
      <c r="D66" s="2">
        <f t="shared" si="8"/>
        <v>3</v>
      </c>
      <c r="E66" s="24">
        <f>'Point distribution and weighing'!E66</f>
        <v>3</v>
      </c>
      <c r="F66" s="24">
        <f>'Point distribution and weighing'!F66</f>
        <v>0</v>
      </c>
      <c r="G66" s="24">
        <f>'Point distribution and weighing'!G66</f>
        <v>3</v>
      </c>
    </row>
    <row r="67" spans="1:7" ht="15" customHeight="1" thickBot="1">
      <c r="B67" s="3" t="s">
        <v>54</v>
      </c>
      <c r="C67" s="25"/>
      <c r="D67" s="116"/>
      <c r="E67" s="117"/>
      <c r="F67" s="117"/>
      <c r="G67" s="118"/>
    </row>
    <row r="68" spans="1:7">
      <c r="A68" s="40">
        <v>12</v>
      </c>
      <c r="B68" s="119" t="s">
        <v>68</v>
      </c>
      <c r="C68" s="108"/>
      <c r="D68" s="108"/>
      <c r="E68" s="108"/>
      <c r="F68" s="108"/>
      <c r="G68" s="109"/>
    </row>
    <row r="69" spans="1:7">
      <c r="A69" s="42"/>
      <c r="B69" s="22" t="s">
        <v>63</v>
      </c>
      <c r="C69" s="17">
        <v>1</v>
      </c>
      <c r="D69" s="17" t="s">
        <v>261</v>
      </c>
      <c r="E69" s="70"/>
      <c r="F69" s="17"/>
      <c r="G69" s="53"/>
    </row>
    <row r="70" spans="1:7">
      <c r="A70" s="42"/>
      <c r="B70" s="14" t="s">
        <v>64</v>
      </c>
      <c r="C70" s="2"/>
      <c r="D70" s="2">
        <f t="shared" ref="D70:D72" si="9">IF(C70=1, E70,)</f>
        <v>0</v>
      </c>
      <c r="E70" s="24">
        <f>'Point distribution and weighing'!E70</f>
        <v>0</v>
      </c>
      <c r="F70" s="24">
        <f>'Point distribution and weighing'!F70</f>
        <v>0</v>
      </c>
      <c r="G70" s="24">
        <f>'Point distribution and weighing'!G70</f>
        <v>0</v>
      </c>
    </row>
    <row r="71" spans="1:7" ht="15" customHeight="1">
      <c r="A71" s="42"/>
      <c r="B71" s="11" t="s">
        <v>65</v>
      </c>
      <c r="C71" s="2"/>
      <c r="D71" s="2">
        <f t="shared" si="9"/>
        <v>0</v>
      </c>
      <c r="E71" s="24">
        <f>'Point distribution and weighing'!E71</f>
        <v>0</v>
      </c>
      <c r="F71" s="24">
        <f>'Point distribution and weighing'!F71</f>
        <v>0</v>
      </c>
      <c r="G71" s="24">
        <f>'Point distribution and weighing'!G71</f>
        <v>0</v>
      </c>
    </row>
    <row r="72" spans="1:7" ht="15" customHeight="1">
      <c r="A72" s="42"/>
      <c r="B72" s="11" t="s">
        <v>66</v>
      </c>
      <c r="C72" s="2"/>
      <c r="D72" s="2">
        <f t="shared" si="9"/>
        <v>0</v>
      </c>
      <c r="E72" s="24">
        <f>'Point distribution and weighing'!E72</f>
        <v>4</v>
      </c>
      <c r="F72" s="24">
        <f>'Point distribution and weighing'!F72</f>
        <v>0</v>
      </c>
      <c r="G72" s="24">
        <f>'Point distribution and weighing'!G72</f>
        <v>4</v>
      </c>
    </row>
    <row r="73" spans="1:7" ht="15" customHeight="1">
      <c r="A73" s="42"/>
      <c r="B73" s="11" t="s">
        <v>67</v>
      </c>
      <c r="C73" s="2">
        <v>1</v>
      </c>
      <c r="D73" s="2">
        <f>IF(AND(C73=1, C72=0), E73,)</f>
        <v>2</v>
      </c>
      <c r="E73" s="24">
        <f>'Point distribution and weighing'!E73</f>
        <v>2</v>
      </c>
      <c r="F73" s="24">
        <f>'Point distribution and weighing'!F73</f>
        <v>0</v>
      </c>
      <c r="G73" s="24">
        <f>'Point distribution and weighing'!G73</f>
        <v>0</v>
      </c>
    </row>
    <row r="74" spans="1:7" ht="15" customHeight="1">
      <c r="A74" s="42"/>
      <c r="B74" s="15" t="s">
        <v>69</v>
      </c>
      <c r="C74" s="5"/>
      <c r="D74" s="2">
        <f>IF(AND(C74=1, C73=0, C72=0), E74,)</f>
        <v>0</v>
      </c>
      <c r="E74" s="24">
        <f>'Point distribution and weighing'!E74</f>
        <v>1</v>
      </c>
      <c r="F74" s="24">
        <f>'Point distribution and weighing'!F74</f>
        <v>0</v>
      </c>
      <c r="G74" s="24">
        <f>'Point distribution and weighing'!G74</f>
        <v>0</v>
      </c>
    </row>
    <row r="75" spans="1:7" ht="15" customHeight="1" thickBot="1">
      <c r="A75" s="41"/>
      <c r="B75" s="37" t="s">
        <v>54</v>
      </c>
      <c r="C75" s="51"/>
      <c r="D75" s="105"/>
      <c r="E75" s="106"/>
      <c r="F75" s="106"/>
      <c r="G75" s="107"/>
    </row>
    <row r="76" spans="1:7" ht="30" customHeight="1">
      <c r="A76" s="40">
        <v>13</v>
      </c>
      <c r="B76" s="124" t="s">
        <v>70</v>
      </c>
      <c r="C76" s="124"/>
      <c r="D76" s="124"/>
      <c r="E76" s="124"/>
      <c r="F76" s="124"/>
      <c r="G76" s="125"/>
    </row>
    <row r="77" spans="1:7" ht="15" customHeight="1">
      <c r="A77" s="42"/>
      <c r="B77" s="11" t="s">
        <v>71</v>
      </c>
      <c r="C77" s="2"/>
      <c r="D77" s="2">
        <f t="shared" ref="D77:D80" si="10">IF(C77=1, E77,)</f>
        <v>0</v>
      </c>
      <c r="E77" s="24">
        <f>'Point distribution and weighing'!E77</f>
        <v>3</v>
      </c>
      <c r="F77" s="24">
        <f>'Point distribution and weighing'!F77</f>
        <v>0</v>
      </c>
      <c r="G77" s="24">
        <f>'Point distribution and weighing'!G77</f>
        <v>3</v>
      </c>
    </row>
    <row r="78" spans="1:7" ht="30" customHeight="1">
      <c r="A78" s="42"/>
      <c r="B78" s="11" t="s">
        <v>72</v>
      </c>
      <c r="C78" s="2"/>
      <c r="D78" s="2">
        <f t="shared" si="10"/>
        <v>0</v>
      </c>
      <c r="E78" s="24">
        <f>'Point distribution and weighing'!E78</f>
        <v>2</v>
      </c>
      <c r="F78" s="24">
        <f>'Point distribution and weighing'!F78</f>
        <v>0</v>
      </c>
      <c r="G78" s="24">
        <f>'Point distribution and weighing'!G78</f>
        <v>0</v>
      </c>
    </row>
    <row r="79" spans="1:7" ht="15" customHeight="1">
      <c r="A79" s="42"/>
      <c r="B79" s="11" t="s">
        <v>73</v>
      </c>
      <c r="C79" s="2"/>
      <c r="D79" s="2">
        <f t="shared" si="10"/>
        <v>0</v>
      </c>
      <c r="E79" s="24">
        <f>'Point distribution and weighing'!E79</f>
        <v>1</v>
      </c>
      <c r="F79" s="24">
        <f>'Point distribution and weighing'!F79</f>
        <v>0</v>
      </c>
      <c r="G79" s="24">
        <f>'Point distribution and weighing'!G79</f>
        <v>0</v>
      </c>
    </row>
    <row r="80" spans="1:7" ht="15" customHeight="1">
      <c r="A80" s="42"/>
      <c r="B80" s="15" t="s">
        <v>74</v>
      </c>
      <c r="C80" s="5"/>
      <c r="D80" s="2">
        <f t="shared" si="10"/>
        <v>0</v>
      </c>
      <c r="E80" s="24">
        <f>'Point distribution and weighing'!E80</f>
        <v>0</v>
      </c>
      <c r="F80" s="24">
        <f>'Point distribution and weighing'!F80</f>
        <v>0</v>
      </c>
      <c r="G80" s="24">
        <f>'Point distribution and weighing'!G80</f>
        <v>0</v>
      </c>
    </row>
    <row r="81" spans="1:7" ht="15" customHeight="1" thickBot="1">
      <c r="A81" s="41"/>
      <c r="B81" s="37" t="s">
        <v>54</v>
      </c>
      <c r="C81" s="51"/>
      <c r="D81" s="105"/>
      <c r="E81" s="106"/>
      <c r="F81" s="106"/>
      <c r="G81" s="107"/>
    </row>
    <row r="82" spans="1:7">
      <c r="A82" s="40">
        <v>14</v>
      </c>
      <c r="B82" s="122" t="s">
        <v>75</v>
      </c>
      <c r="C82" s="122"/>
      <c r="D82" s="122"/>
      <c r="E82" s="122"/>
      <c r="F82" s="122"/>
      <c r="G82" s="123"/>
    </row>
    <row r="83" spans="1:7" ht="15" customHeight="1">
      <c r="A83" s="42"/>
      <c r="B83" s="3" t="s">
        <v>76</v>
      </c>
      <c r="C83" s="2"/>
      <c r="D83" s="2">
        <f t="shared" ref="D83:D86" si="11">IF(C83=1, E83,)</f>
        <v>0</v>
      </c>
      <c r="E83" s="24">
        <f>'Point distribution and weighing'!E83</f>
        <v>3</v>
      </c>
      <c r="F83" s="24">
        <f>'Point distribution and weighing'!F83</f>
        <v>0</v>
      </c>
      <c r="G83" s="24">
        <f>'Point distribution and weighing'!G83</f>
        <v>3</v>
      </c>
    </row>
    <row r="84" spans="1:7" ht="27" customHeight="1">
      <c r="A84" s="42"/>
      <c r="B84" s="3" t="s">
        <v>77</v>
      </c>
      <c r="C84" s="2"/>
      <c r="D84" s="2">
        <f t="shared" si="11"/>
        <v>0</v>
      </c>
      <c r="E84" s="24">
        <f>'Point distribution and weighing'!E84</f>
        <v>2</v>
      </c>
      <c r="F84" s="24">
        <f>'Point distribution and weighing'!F84</f>
        <v>0</v>
      </c>
      <c r="G84" s="24">
        <f>'Point distribution and weighing'!G84</f>
        <v>0</v>
      </c>
    </row>
    <row r="85" spans="1:7" ht="15" customHeight="1">
      <c r="A85" s="42"/>
      <c r="B85" s="3" t="s">
        <v>78</v>
      </c>
      <c r="C85" s="2"/>
      <c r="D85" s="2">
        <f t="shared" si="11"/>
        <v>0</v>
      </c>
      <c r="E85" s="24">
        <f>'Point distribution and weighing'!E85</f>
        <v>1</v>
      </c>
      <c r="F85" s="24">
        <f>'Point distribution and weighing'!F85</f>
        <v>0</v>
      </c>
      <c r="G85" s="24">
        <f>'Point distribution and weighing'!G85</f>
        <v>0</v>
      </c>
    </row>
    <row r="86" spans="1:7" ht="15" customHeight="1">
      <c r="A86" s="42"/>
      <c r="B86" s="6" t="s">
        <v>79</v>
      </c>
      <c r="C86" s="5"/>
      <c r="D86" s="2">
        <f t="shared" si="11"/>
        <v>0</v>
      </c>
      <c r="E86" s="24">
        <f>'Point distribution and weighing'!E86</f>
        <v>0</v>
      </c>
      <c r="F86" s="24">
        <f>'Point distribution and weighing'!F86</f>
        <v>0</v>
      </c>
      <c r="G86" s="24">
        <f>'Point distribution and weighing'!G86</f>
        <v>0</v>
      </c>
    </row>
    <row r="87" spans="1:7" ht="15" customHeight="1" thickBot="1">
      <c r="A87" s="41"/>
      <c r="B87" s="50" t="s">
        <v>80</v>
      </c>
      <c r="C87" s="51">
        <v>1</v>
      </c>
      <c r="D87" s="105" t="s">
        <v>272</v>
      </c>
      <c r="E87" s="106"/>
      <c r="F87" s="106"/>
      <c r="G87" s="107"/>
    </row>
    <row r="88" spans="1:7">
      <c r="A88" s="40">
        <v>15</v>
      </c>
      <c r="B88" s="119" t="s">
        <v>81</v>
      </c>
      <c r="C88" s="108"/>
      <c r="D88" s="108"/>
      <c r="E88" s="108"/>
      <c r="F88" s="108"/>
      <c r="G88" s="109"/>
    </row>
    <row r="89" spans="1:7" ht="27" customHeight="1">
      <c r="A89" s="42"/>
      <c r="B89" s="23" t="s">
        <v>82</v>
      </c>
      <c r="C89" s="17"/>
      <c r="D89" s="2">
        <f t="shared" ref="D89:D92" si="12">IF(C89=1, E89,)</f>
        <v>0</v>
      </c>
      <c r="E89" s="24">
        <f>'Point distribution and weighing'!E89</f>
        <v>3</v>
      </c>
      <c r="F89" s="24">
        <f>'Point distribution and weighing'!F89</f>
        <v>0</v>
      </c>
      <c r="G89" s="24">
        <f>'Point distribution and weighing'!G89</f>
        <v>3</v>
      </c>
    </row>
    <row r="90" spans="1:7" ht="27" customHeight="1">
      <c r="A90" s="42"/>
      <c r="B90" s="11" t="s">
        <v>83</v>
      </c>
      <c r="C90" s="2"/>
      <c r="D90" s="2">
        <f t="shared" si="12"/>
        <v>0</v>
      </c>
      <c r="E90" s="24">
        <f>'Point distribution and weighing'!E90</f>
        <v>2</v>
      </c>
      <c r="F90" s="24">
        <f>'Point distribution and weighing'!F90</f>
        <v>0</v>
      </c>
      <c r="G90" s="24">
        <f>'Point distribution and weighing'!G90</f>
        <v>0</v>
      </c>
    </row>
    <row r="91" spans="1:7" ht="27" customHeight="1">
      <c r="A91" s="42"/>
      <c r="B91" s="11" t="s">
        <v>84</v>
      </c>
      <c r="C91" s="2"/>
      <c r="D91" s="2">
        <f t="shared" si="12"/>
        <v>0</v>
      </c>
      <c r="E91" s="24">
        <f>'Point distribution and weighing'!E91</f>
        <v>1</v>
      </c>
      <c r="F91" s="24">
        <f>'Point distribution and weighing'!F91</f>
        <v>0</v>
      </c>
      <c r="G91" s="24">
        <f>'Point distribution and weighing'!G91</f>
        <v>0</v>
      </c>
    </row>
    <row r="92" spans="1:7" ht="27" customHeight="1">
      <c r="A92" s="42"/>
      <c r="B92" s="15" t="s">
        <v>85</v>
      </c>
      <c r="C92" s="5"/>
      <c r="D92" s="2">
        <f t="shared" si="12"/>
        <v>0</v>
      </c>
      <c r="E92" s="24">
        <f>'Point distribution and weighing'!E92</f>
        <v>0</v>
      </c>
      <c r="F92" s="24">
        <f>'Point distribution and weighing'!F92</f>
        <v>0</v>
      </c>
      <c r="G92" s="24">
        <f>'Point distribution and weighing'!G92</f>
        <v>0</v>
      </c>
    </row>
    <row r="93" spans="1:7" ht="15" customHeight="1" thickBot="1">
      <c r="A93" s="41"/>
      <c r="B93" s="37" t="s">
        <v>54</v>
      </c>
      <c r="C93" s="51">
        <v>1</v>
      </c>
      <c r="D93" s="86" t="s">
        <v>273</v>
      </c>
      <c r="E93" s="86"/>
      <c r="F93" s="86"/>
      <c r="G93" s="87"/>
    </row>
    <row r="94" spans="1:7">
      <c r="C94" s="28" t="s">
        <v>267</v>
      </c>
      <c r="D94" s="28" t="s">
        <v>274</v>
      </c>
    </row>
    <row r="95" spans="1:7" ht="28">
      <c r="C95" s="63" t="s">
        <v>123</v>
      </c>
      <c r="D95" s="61">
        <f>SUM(D20:D24, D27:D31,D34:D36,D39:D41,D44:D46,D49:D51,D54:D56,D59:D60,D63:D66,D69:D74,D77:D80,D83:D86,D89:D92)</f>
        <v>25</v>
      </c>
      <c r="E95" s="62" t="s">
        <v>124</v>
      </c>
      <c r="F95" s="61">
        <f>SUM(G20:G24, G27:G31,G34:G36,G39:G41,G44:G46,G49:G51,G54:G56,G59:G60,G63:G66,G69:G75,G77:G80,G83:G86,G89:G92)</f>
        <v>42</v>
      </c>
    </row>
    <row r="96" spans="1:7">
      <c r="C96" s="63" t="s">
        <v>264</v>
      </c>
      <c r="D96" s="61">
        <f>SUM(I10,I18)</f>
        <v>3.5428571428571427</v>
      </c>
      <c r="E96" s="62" t="s">
        <v>265</v>
      </c>
      <c r="F96" s="61">
        <f>SUM(K10,K18)</f>
        <v>8</v>
      </c>
      <c r="G96" s="26"/>
    </row>
    <row r="97" spans="3:7" ht="28">
      <c r="C97" s="63" t="s">
        <v>120</v>
      </c>
      <c r="D97" s="61">
        <f>SUM(D95:D96)</f>
        <v>28.542857142857144</v>
      </c>
      <c r="E97" s="62" t="s">
        <v>125</v>
      </c>
      <c r="F97" s="61">
        <f>SUM(F95:F96)</f>
        <v>50</v>
      </c>
      <c r="G97" s="26"/>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93" activePane="bottomLeft" state="frozen"/>
      <selection activeCell="B96" sqref="B96"/>
      <selection pane="bottomLeft" activeCell="B96" sqref="B96"/>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127</v>
      </c>
      <c r="C2" t="s">
        <v>86</v>
      </c>
      <c r="D2" t="s">
        <v>87</v>
      </c>
      <c r="E2" t="s">
        <v>88</v>
      </c>
      <c r="F2" t="s">
        <v>132</v>
      </c>
      <c r="G2" t="s">
        <v>260</v>
      </c>
    </row>
    <row r="3" spans="1:11" ht="30" customHeight="1">
      <c r="A3" s="45">
        <v>1</v>
      </c>
      <c r="B3" s="88" t="s">
        <v>0</v>
      </c>
      <c r="C3" s="90"/>
      <c r="D3" s="90"/>
      <c r="E3" s="90"/>
      <c r="F3" s="90"/>
      <c r="G3" s="91"/>
    </row>
    <row r="4" spans="1:11" ht="52.5" customHeight="1">
      <c r="A4" s="42"/>
      <c r="B4" s="43" t="s">
        <v>1</v>
      </c>
      <c r="C4" s="44" t="s">
        <v>2</v>
      </c>
      <c r="D4" s="44" t="s">
        <v>3</v>
      </c>
      <c r="E4" s="44" t="s">
        <v>4</v>
      </c>
      <c r="F4" s="44" t="s">
        <v>5</v>
      </c>
      <c r="G4" s="46"/>
    </row>
    <row r="5" spans="1:11">
      <c r="A5" s="42"/>
      <c r="B5" s="11" t="s">
        <v>6</v>
      </c>
      <c r="C5" s="11"/>
      <c r="D5" s="11"/>
      <c r="E5" s="11">
        <v>1</v>
      </c>
      <c r="F5" s="11"/>
      <c r="G5" s="46"/>
    </row>
    <row r="6" spans="1:11" ht="14.25" customHeight="1">
      <c r="A6" s="42"/>
      <c r="B6" s="11" t="s">
        <v>7</v>
      </c>
      <c r="C6" s="11"/>
      <c r="D6" s="11"/>
      <c r="E6" s="11"/>
      <c r="F6" s="11">
        <v>1</v>
      </c>
      <c r="G6" s="46"/>
    </row>
    <row r="7" spans="1:11" ht="15" customHeight="1">
      <c r="A7" s="42"/>
      <c r="B7" s="11" t="s">
        <v>8</v>
      </c>
      <c r="C7" s="11"/>
      <c r="D7" s="11"/>
      <c r="E7" s="11">
        <v>1</v>
      </c>
      <c r="F7" s="11"/>
      <c r="G7" s="46"/>
    </row>
    <row r="8" spans="1:11" ht="15" customHeight="1">
      <c r="A8" s="42"/>
      <c r="B8" s="11" t="s">
        <v>9</v>
      </c>
      <c r="C8" s="11"/>
      <c r="D8" s="11"/>
      <c r="E8" s="11"/>
      <c r="F8" s="11">
        <v>1</v>
      </c>
      <c r="G8" s="46"/>
    </row>
    <row r="9" spans="1:11" ht="15" thickBot="1">
      <c r="A9" s="41"/>
      <c r="B9" s="37" t="s">
        <v>10</v>
      </c>
      <c r="C9" s="37"/>
      <c r="D9" s="37"/>
      <c r="E9" s="37"/>
      <c r="F9" s="37"/>
      <c r="G9" s="47"/>
    </row>
    <row r="10" spans="1:11" ht="30" customHeight="1">
      <c r="A10" s="40">
        <v>2</v>
      </c>
      <c r="B10" s="131" t="s">
        <v>11</v>
      </c>
      <c r="C10" s="132"/>
      <c r="D10" s="132"/>
      <c r="E10" s="132"/>
      <c r="F10" s="132"/>
      <c r="G10" s="133"/>
      <c r="H10" s="63" t="s">
        <v>263</v>
      </c>
      <c r="I10" s="71">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2</v>
      </c>
      <c r="J10" s="62" t="s">
        <v>121</v>
      </c>
      <c r="K10" s="61">
        <v>3</v>
      </c>
    </row>
    <row r="11" spans="1:11" ht="30" customHeight="1">
      <c r="A11" s="42"/>
      <c r="B11" s="34"/>
      <c r="C11" s="34" t="s">
        <v>12</v>
      </c>
      <c r="D11" s="34" t="s">
        <v>13</v>
      </c>
      <c r="E11" s="34" t="s">
        <v>14</v>
      </c>
      <c r="F11" s="34" t="s">
        <v>15</v>
      </c>
      <c r="G11" s="35" t="s">
        <v>16</v>
      </c>
    </row>
    <row r="12" spans="1:11" ht="15" customHeight="1">
      <c r="A12" s="42"/>
      <c r="B12" s="11" t="s">
        <v>17</v>
      </c>
      <c r="C12" s="9">
        <v>1</v>
      </c>
      <c r="D12" s="11"/>
      <c r="E12" s="9">
        <v>0</v>
      </c>
      <c r="F12" s="9">
        <v>1</v>
      </c>
      <c r="G12" s="36"/>
    </row>
    <row r="13" spans="1:11" ht="15" customHeight="1">
      <c r="A13" s="42"/>
      <c r="B13" s="11" t="s">
        <v>18</v>
      </c>
      <c r="C13" s="9">
        <v>1</v>
      </c>
      <c r="D13" s="11">
        <v>1</v>
      </c>
      <c r="E13" s="9"/>
      <c r="F13" s="9">
        <v>1</v>
      </c>
      <c r="G13" s="36"/>
    </row>
    <row r="14" spans="1:11" ht="27" customHeight="1">
      <c r="A14" s="42"/>
      <c r="B14" s="11" t="s">
        <v>19</v>
      </c>
      <c r="C14" s="9">
        <v>1</v>
      </c>
      <c r="D14" s="11">
        <v>1</v>
      </c>
      <c r="E14" s="9"/>
      <c r="F14" s="9">
        <v>1</v>
      </c>
      <c r="G14" s="36"/>
    </row>
    <row r="15" spans="1:11" ht="15" customHeight="1">
      <c r="A15" s="42"/>
      <c r="B15" s="11" t="s">
        <v>20</v>
      </c>
      <c r="C15" s="9">
        <v>0</v>
      </c>
      <c r="D15" s="11">
        <v>0</v>
      </c>
      <c r="E15" s="9">
        <v>0</v>
      </c>
      <c r="F15" s="9">
        <v>0</v>
      </c>
      <c r="G15" s="36">
        <v>0</v>
      </c>
    </row>
    <row r="16" spans="1:11" ht="15" customHeight="1">
      <c r="A16" s="42"/>
      <c r="B16" s="11" t="s">
        <v>21</v>
      </c>
      <c r="C16" s="9">
        <v>1</v>
      </c>
      <c r="D16" s="11">
        <v>1</v>
      </c>
      <c r="E16" s="9"/>
      <c r="F16" s="9"/>
      <c r="G16" s="36"/>
    </row>
    <row r="17" spans="1:11" ht="27" customHeight="1">
      <c r="A17" s="42"/>
      <c r="B17" s="11" t="s">
        <v>22</v>
      </c>
      <c r="C17" s="9">
        <v>0</v>
      </c>
      <c r="D17" s="11">
        <v>0</v>
      </c>
      <c r="E17" s="9">
        <v>0</v>
      </c>
      <c r="F17" s="9">
        <v>0</v>
      </c>
      <c r="G17" s="36">
        <v>0</v>
      </c>
    </row>
    <row r="18" spans="1:11" ht="15" customHeight="1" thickBot="1">
      <c r="A18" s="41"/>
      <c r="B18" s="37" t="s">
        <v>23</v>
      </c>
      <c r="C18" s="38">
        <v>1</v>
      </c>
      <c r="D18" s="37">
        <v>1</v>
      </c>
      <c r="E18" s="38">
        <v>1</v>
      </c>
      <c r="F18" s="38">
        <v>1</v>
      </c>
      <c r="G18" s="39"/>
      <c r="H18" s="63" t="s">
        <v>119</v>
      </c>
      <c r="I18" s="61">
        <f>SUM(C12:G18)*'Point distribution and weighing'!I17</f>
        <v>2</v>
      </c>
      <c r="J18" s="62" t="s">
        <v>122</v>
      </c>
      <c r="K18" s="61">
        <v>5</v>
      </c>
    </row>
    <row r="19" spans="1:11" ht="27" customHeight="1">
      <c r="A19" s="48">
        <v>3</v>
      </c>
      <c r="B19" s="126" t="s">
        <v>24</v>
      </c>
      <c r="C19" s="127"/>
      <c r="D19" s="127"/>
      <c r="E19" s="127"/>
      <c r="F19" s="127"/>
      <c r="G19" s="128"/>
    </row>
    <row r="20" spans="1:11">
      <c r="A20" s="42"/>
      <c r="B20" s="1" t="s">
        <v>25</v>
      </c>
      <c r="C20" s="2"/>
      <c r="D20" s="2">
        <f>IF(C20=1, E20,)</f>
        <v>0</v>
      </c>
      <c r="E20" s="24">
        <f>'Point distribution and weighing'!E20</f>
        <v>0</v>
      </c>
      <c r="F20" s="24">
        <f>'Point distribution and weighing'!F20</f>
        <v>0</v>
      </c>
      <c r="G20" s="24">
        <f>'Point distribution and weighing'!G20</f>
        <v>4</v>
      </c>
    </row>
    <row r="21" spans="1:11">
      <c r="A21" s="42"/>
      <c r="B21" s="1" t="s">
        <v>26</v>
      </c>
      <c r="C21" s="2"/>
      <c r="D21" s="2">
        <f t="shared" ref="D21:D24" si="0">IF(C21=1, E21,)</f>
        <v>0</v>
      </c>
      <c r="E21" s="24">
        <f>'Point distribution and weighing'!E21</f>
        <v>1</v>
      </c>
      <c r="F21" s="24">
        <f>'Point distribution and weighing'!F21</f>
        <v>0</v>
      </c>
      <c r="G21" s="24">
        <f>'Point distribution and weighing'!G21</f>
        <v>0</v>
      </c>
    </row>
    <row r="22" spans="1:11">
      <c r="A22" s="42"/>
      <c r="B22" s="1" t="s">
        <v>27</v>
      </c>
      <c r="C22" s="2">
        <v>1</v>
      </c>
      <c r="D22" s="2">
        <f t="shared" si="0"/>
        <v>2</v>
      </c>
      <c r="E22" s="24">
        <f>'Point distribution and weighing'!E22</f>
        <v>2</v>
      </c>
      <c r="F22" s="24">
        <f>'Point distribution and weighing'!F22</f>
        <v>0</v>
      </c>
      <c r="G22" s="24">
        <f>'Point distribution and weighing'!G22</f>
        <v>0</v>
      </c>
    </row>
    <row r="23" spans="1:11">
      <c r="A23" s="42"/>
      <c r="B23" s="1" t="s">
        <v>28</v>
      </c>
      <c r="C23" s="2"/>
      <c r="D23" s="2">
        <f t="shared" si="0"/>
        <v>0</v>
      </c>
      <c r="E23" s="24">
        <f>'Point distribution and weighing'!E23</f>
        <v>4</v>
      </c>
      <c r="F23" s="24">
        <f>'Point distribution and weighing'!F23</f>
        <v>0</v>
      </c>
      <c r="G23" s="24">
        <f>'Point distribution and weighing'!G23</f>
        <v>0</v>
      </c>
    </row>
    <row r="24" spans="1:11">
      <c r="A24" s="42"/>
      <c r="B24" s="1" t="s">
        <v>29</v>
      </c>
      <c r="C24" s="2"/>
      <c r="D24" s="2">
        <f t="shared" si="0"/>
        <v>0</v>
      </c>
      <c r="E24" s="24">
        <f>'Point distribution and weighing'!E24</f>
        <v>2</v>
      </c>
      <c r="F24" s="24">
        <f>'Point distribution and weighing'!F24</f>
        <v>0</v>
      </c>
      <c r="G24" s="24">
        <f>'Point distribution and weighing'!G24</f>
        <v>0</v>
      </c>
    </row>
    <row r="25" spans="1:11" ht="15" customHeight="1" thickBot="1">
      <c r="A25" s="41"/>
      <c r="B25" s="50" t="s">
        <v>60</v>
      </c>
      <c r="C25" s="51"/>
      <c r="D25" s="86"/>
      <c r="E25" s="86"/>
      <c r="F25" s="86"/>
      <c r="G25" s="87"/>
    </row>
    <row r="26" spans="1:11" ht="27" customHeight="1">
      <c r="A26" s="48">
        <v>4</v>
      </c>
      <c r="B26" s="88" t="s">
        <v>30</v>
      </c>
      <c r="C26" s="89"/>
      <c r="D26" s="89"/>
      <c r="E26" s="89"/>
      <c r="F26" s="89"/>
      <c r="G26" s="134"/>
    </row>
    <row r="27" spans="1:11">
      <c r="B27" s="1" t="s">
        <v>25</v>
      </c>
      <c r="C27" s="2"/>
      <c r="D27" s="2">
        <f t="shared" ref="D27:D31" si="1">IF(C27=1, E27,)</f>
        <v>0</v>
      </c>
      <c r="E27" s="24">
        <f>'Point distribution and weighing'!E27</f>
        <v>0</v>
      </c>
      <c r="F27" s="24">
        <f>'Point distribution and weighing'!F27</f>
        <v>0</v>
      </c>
      <c r="G27" s="24">
        <f>'Point distribution and weighing'!G27</f>
        <v>4</v>
      </c>
    </row>
    <row r="28" spans="1:11">
      <c r="B28" s="1" t="s">
        <v>26</v>
      </c>
      <c r="C28" s="2"/>
      <c r="D28" s="2">
        <f t="shared" si="1"/>
        <v>0</v>
      </c>
      <c r="E28" s="24">
        <f>'Point distribution and weighing'!E28</f>
        <v>1</v>
      </c>
      <c r="F28" s="24">
        <f>'Point distribution and weighing'!F28</f>
        <v>0</v>
      </c>
      <c r="G28" s="24">
        <f>'Point distribution and weighing'!G28</f>
        <v>0</v>
      </c>
    </row>
    <row r="29" spans="1:11">
      <c r="B29" s="1" t="s">
        <v>27</v>
      </c>
      <c r="C29" s="2">
        <v>1</v>
      </c>
      <c r="D29" s="2">
        <f t="shared" si="1"/>
        <v>2</v>
      </c>
      <c r="E29" s="24">
        <f>'Point distribution and weighing'!E29</f>
        <v>2</v>
      </c>
      <c r="F29" s="24">
        <f>'Point distribution and weighing'!F29</f>
        <v>0</v>
      </c>
      <c r="G29" s="24">
        <f>'Point distribution and weighing'!G29</f>
        <v>0</v>
      </c>
    </row>
    <row r="30" spans="1:11">
      <c r="B30" s="1" t="s">
        <v>28</v>
      </c>
      <c r="C30" s="2"/>
      <c r="D30" s="2">
        <f t="shared" si="1"/>
        <v>0</v>
      </c>
      <c r="E30" s="24">
        <f>'Point distribution and weighing'!E30</f>
        <v>4</v>
      </c>
      <c r="F30" s="24">
        <f>'Point distribution and weighing'!F30</f>
        <v>0</v>
      </c>
      <c r="G30" s="24">
        <f>'Point distribution and weighing'!G30</f>
        <v>0</v>
      </c>
    </row>
    <row r="31" spans="1:11">
      <c r="B31" s="4" t="s">
        <v>29</v>
      </c>
      <c r="C31" s="5"/>
      <c r="D31" s="2">
        <f t="shared" si="1"/>
        <v>0</v>
      </c>
      <c r="E31" s="24">
        <v>2</v>
      </c>
      <c r="F31" s="24">
        <f>'Point distribution and weighing'!F31</f>
        <v>0</v>
      </c>
      <c r="G31" s="24">
        <f>'Point distribution and weighing'!G31</f>
        <v>0</v>
      </c>
    </row>
    <row r="32" spans="1:11" ht="15" customHeight="1" thickBot="1">
      <c r="B32" s="6" t="s">
        <v>59</v>
      </c>
      <c r="C32" s="52"/>
      <c r="D32" s="100"/>
      <c r="E32" s="101"/>
      <c r="F32" s="101"/>
      <c r="G32" s="102"/>
    </row>
    <row r="33" spans="1:7">
      <c r="A33" s="40">
        <v>5</v>
      </c>
      <c r="B33" s="108" t="s">
        <v>31</v>
      </c>
      <c r="C33" s="108"/>
      <c r="D33" s="108"/>
      <c r="E33" s="108"/>
      <c r="F33" s="108"/>
      <c r="G33" s="109"/>
    </row>
    <row r="34" spans="1:7" ht="40" customHeight="1">
      <c r="A34" s="42"/>
      <c r="B34" s="20" t="s">
        <v>32</v>
      </c>
      <c r="C34" s="17"/>
      <c r="D34" s="2">
        <f t="shared" ref="D34:D36" si="2">IF(C34=1, E34,)</f>
        <v>0</v>
      </c>
      <c r="E34" s="24">
        <f>'Point distribution and weighing'!E34</f>
        <v>3</v>
      </c>
      <c r="F34" s="24">
        <f>'Point distribution and weighing'!F34</f>
        <v>0</v>
      </c>
      <c r="G34" s="24">
        <f>'Point distribution and weighing'!G34</f>
        <v>3</v>
      </c>
    </row>
    <row r="35" spans="1:7" ht="27" customHeight="1">
      <c r="A35" s="42"/>
      <c r="B35" s="3" t="s">
        <v>33</v>
      </c>
      <c r="C35" s="2">
        <v>1</v>
      </c>
      <c r="D35" s="2">
        <f t="shared" si="2"/>
        <v>1</v>
      </c>
      <c r="E35" s="24">
        <f>'Point distribution and weighing'!E35</f>
        <v>1</v>
      </c>
      <c r="F35" s="24">
        <f>'Point distribution and weighing'!F35</f>
        <v>0</v>
      </c>
      <c r="G35" s="24">
        <f>'Point distribution and weighing'!G35</f>
        <v>0</v>
      </c>
    </row>
    <row r="36" spans="1:7" ht="15" customHeight="1">
      <c r="A36" s="42"/>
      <c r="B36" s="6" t="s">
        <v>34</v>
      </c>
      <c r="C36" s="5"/>
      <c r="D36" s="2">
        <f t="shared" si="2"/>
        <v>0</v>
      </c>
      <c r="E36" s="24">
        <f>'Point distribution and weighing'!E36</f>
        <v>0</v>
      </c>
      <c r="F36" s="24">
        <f>'Point distribution and weighing'!F36</f>
        <v>0</v>
      </c>
      <c r="G36" s="24">
        <f>'Point distribution and weighing'!G36</f>
        <v>0</v>
      </c>
    </row>
    <row r="37" spans="1:7" ht="15" customHeight="1" thickBot="1">
      <c r="A37" s="41"/>
      <c r="B37" s="50" t="s">
        <v>40</v>
      </c>
      <c r="C37" s="51"/>
      <c r="D37" s="105"/>
      <c r="E37" s="106"/>
      <c r="F37" s="106"/>
      <c r="G37" s="107"/>
    </row>
    <row r="38" spans="1:7">
      <c r="A38" s="40">
        <v>6</v>
      </c>
      <c r="B38" s="108" t="s">
        <v>35</v>
      </c>
      <c r="C38" s="108"/>
      <c r="D38" s="108"/>
      <c r="E38" s="108"/>
      <c r="F38" s="108"/>
      <c r="G38" s="109"/>
    </row>
    <row r="39" spans="1:7" ht="40" customHeight="1">
      <c r="A39" s="42"/>
      <c r="B39" s="20" t="s">
        <v>36</v>
      </c>
      <c r="C39" s="17"/>
      <c r="D39" s="2">
        <f t="shared" ref="D39:D41" si="3">IF(C39=1, E39,)</f>
        <v>0</v>
      </c>
      <c r="E39" s="24">
        <f>'Point distribution and weighing'!E39</f>
        <v>3</v>
      </c>
      <c r="F39" s="24">
        <f>'Point distribution and weighing'!F39</f>
        <v>0</v>
      </c>
      <c r="G39" s="24">
        <f>'Point distribution and weighing'!G39</f>
        <v>3</v>
      </c>
    </row>
    <row r="40" spans="1:7" ht="27" customHeight="1">
      <c r="A40" s="42"/>
      <c r="B40" s="3" t="s">
        <v>37</v>
      </c>
      <c r="C40" s="2">
        <v>1</v>
      </c>
      <c r="D40" s="2">
        <f t="shared" si="3"/>
        <v>1</v>
      </c>
      <c r="E40" s="24">
        <f>'Point distribution and weighing'!E40</f>
        <v>1</v>
      </c>
      <c r="F40" s="24">
        <f>'Point distribution and weighing'!F40</f>
        <v>0</v>
      </c>
      <c r="G40" s="24">
        <f>'Point distribution and weighing'!G40</f>
        <v>0</v>
      </c>
    </row>
    <row r="41" spans="1:7" ht="15" customHeight="1">
      <c r="A41" s="42"/>
      <c r="B41" s="6" t="s">
        <v>38</v>
      </c>
      <c r="C41" s="5"/>
      <c r="D41" s="2">
        <f t="shared" si="3"/>
        <v>0</v>
      </c>
      <c r="E41" s="24">
        <f>'Point distribution and weighing'!E41</f>
        <v>0</v>
      </c>
      <c r="F41" s="24">
        <f>'Point distribution and weighing'!F41</f>
        <v>0</v>
      </c>
      <c r="G41" s="24">
        <f>'Point distribution and weighing'!G41</f>
        <v>0</v>
      </c>
    </row>
    <row r="42" spans="1:7" ht="15" customHeight="1" thickBot="1">
      <c r="A42" s="41"/>
      <c r="B42" s="50" t="s">
        <v>39</v>
      </c>
      <c r="C42" s="51"/>
      <c r="D42" s="86"/>
      <c r="E42" s="86"/>
      <c r="F42" s="86"/>
      <c r="G42" s="87"/>
    </row>
    <row r="43" spans="1:7" ht="27" customHeight="1">
      <c r="A43" s="40">
        <v>7</v>
      </c>
      <c r="B43" s="126" t="s">
        <v>41</v>
      </c>
      <c r="C43" s="127"/>
      <c r="D43" s="127"/>
      <c r="E43" s="127"/>
      <c r="F43" s="127"/>
      <c r="G43" s="128"/>
    </row>
    <row r="44" spans="1:7" ht="27" customHeight="1">
      <c r="A44" s="42"/>
      <c r="B44" s="19" t="s">
        <v>42</v>
      </c>
      <c r="C44" s="17"/>
      <c r="D44" s="2">
        <f t="shared" ref="D44:D46" si="4">IF(C44=1, E44,)</f>
        <v>0</v>
      </c>
      <c r="E44" s="24">
        <f>'Point distribution and weighing'!E44</f>
        <v>3</v>
      </c>
      <c r="F44" s="24">
        <f>'Point distribution and weighing'!F44</f>
        <v>0</v>
      </c>
      <c r="G44" s="24">
        <f>'Point distribution and weighing'!G44</f>
        <v>3</v>
      </c>
    </row>
    <row r="45" spans="1:7" ht="27" customHeight="1">
      <c r="A45" s="42"/>
      <c r="B45" s="7" t="s">
        <v>43</v>
      </c>
      <c r="C45" s="2">
        <v>1</v>
      </c>
      <c r="D45" s="2">
        <f t="shared" si="4"/>
        <v>1</v>
      </c>
      <c r="E45" s="24">
        <f>'Point distribution and weighing'!E45</f>
        <v>1</v>
      </c>
      <c r="F45" s="24">
        <f>'Point distribution and weighing'!F45</f>
        <v>0</v>
      </c>
      <c r="G45" s="24">
        <f>'Point distribution and weighing'!G45</f>
        <v>0</v>
      </c>
    </row>
    <row r="46" spans="1:7" ht="15" customHeight="1">
      <c r="A46" s="42"/>
      <c r="B46" s="8" t="s">
        <v>44</v>
      </c>
      <c r="C46" s="5"/>
      <c r="D46" s="2">
        <f t="shared" si="4"/>
        <v>0</v>
      </c>
      <c r="E46" s="24">
        <f>'Point distribution and weighing'!E46</f>
        <v>0</v>
      </c>
      <c r="F46" s="24">
        <f>'Point distribution and weighing'!F46</f>
        <v>0</v>
      </c>
      <c r="G46" s="24">
        <f>'Point distribution and weighing'!G46</f>
        <v>0</v>
      </c>
    </row>
    <row r="47" spans="1:7" ht="15" customHeight="1" thickBot="1">
      <c r="A47" s="41"/>
      <c r="B47" s="50" t="s">
        <v>45</v>
      </c>
      <c r="C47" s="51"/>
      <c r="D47" s="86"/>
      <c r="E47" s="86"/>
      <c r="F47" s="86"/>
      <c r="G47" s="87"/>
    </row>
    <row r="48" spans="1:7" ht="27.75" customHeight="1">
      <c r="A48" s="40">
        <v>8</v>
      </c>
      <c r="B48" s="127" t="s">
        <v>46</v>
      </c>
      <c r="C48" s="127"/>
      <c r="D48" s="127"/>
      <c r="E48" s="127"/>
      <c r="F48" s="127"/>
      <c r="G48" s="128"/>
    </row>
    <row r="49" spans="1:7" ht="15" customHeight="1">
      <c r="A49" s="42"/>
      <c r="B49" s="19" t="s">
        <v>47</v>
      </c>
      <c r="C49" s="17"/>
      <c r="D49" s="2">
        <f t="shared" ref="D49:D51" si="5">IF(C49=1, E49,)</f>
        <v>0</v>
      </c>
      <c r="E49" s="24">
        <f>'Point distribution and weighing'!E49</f>
        <v>3</v>
      </c>
      <c r="F49" s="24">
        <f>'Point distribution and weighing'!F49</f>
        <v>0</v>
      </c>
      <c r="G49" s="24">
        <f>'Point distribution and weighing'!G49</f>
        <v>3</v>
      </c>
    </row>
    <row r="50" spans="1:7" ht="15" customHeight="1">
      <c r="A50" s="42"/>
      <c r="B50" s="7" t="s">
        <v>48</v>
      </c>
      <c r="C50" s="2"/>
      <c r="D50" s="2">
        <f t="shared" si="5"/>
        <v>0</v>
      </c>
      <c r="E50" s="24">
        <f>'Point distribution and weighing'!E50</f>
        <v>1</v>
      </c>
      <c r="F50" s="24">
        <f>'Point distribution and weighing'!F50</f>
        <v>0</v>
      </c>
      <c r="G50" s="24">
        <f>'Point distribution and weighing'!G50</f>
        <v>0</v>
      </c>
    </row>
    <row r="51" spans="1:7" ht="15" customHeight="1">
      <c r="A51" s="42"/>
      <c r="B51" s="8" t="s">
        <v>49</v>
      </c>
      <c r="C51" s="5">
        <v>1</v>
      </c>
      <c r="D51" s="2">
        <f t="shared" si="5"/>
        <v>0</v>
      </c>
      <c r="E51" s="24">
        <f>'Point distribution and weighing'!E51</f>
        <v>0</v>
      </c>
      <c r="F51" s="24">
        <f>'Point distribution and weighing'!F51</f>
        <v>0</v>
      </c>
      <c r="G51" s="24">
        <f>'Point distribution and weighing'!G51</f>
        <v>0</v>
      </c>
    </row>
    <row r="52" spans="1:7" ht="15" customHeight="1" thickBot="1">
      <c r="A52" s="41"/>
      <c r="B52" s="50" t="s">
        <v>45</v>
      </c>
      <c r="C52" s="51"/>
      <c r="D52" s="105"/>
      <c r="E52" s="106"/>
      <c r="F52" s="106"/>
      <c r="G52" s="107"/>
    </row>
    <row r="53" spans="1:7" ht="27" customHeight="1">
      <c r="A53" s="40">
        <v>9</v>
      </c>
      <c r="B53" s="126" t="s">
        <v>50</v>
      </c>
      <c r="C53" s="127"/>
      <c r="D53" s="127"/>
      <c r="E53" s="127"/>
      <c r="F53" s="127"/>
      <c r="G53" s="128"/>
    </row>
    <row r="54" spans="1:7" ht="15" customHeight="1">
      <c r="A54" s="42"/>
      <c r="B54" s="19" t="s">
        <v>51</v>
      </c>
      <c r="C54" s="17">
        <v>1</v>
      </c>
      <c r="D54" s="2">
        <f t="shared" ref="D54:D56" si="6">IF(C54=1, E54,)</f>
        <v>3</v>
      </c>
      <c r="E54" s="24">
        <f>'Point distribution and weighing'!E54</f>
        <v>3</v>
      </c>
      <c r="F54" s="24">
        <f>'Point distribution and weighing'!F54</f>
        <v>0</v>
      </c>
      <c r="G54" s="24">
        <f>'Point distribution and weighing'!G54</f>
        <v>3</v>
      </c>
    </row>
    <row r="55" spans="1:7" ht="15" customHeight="1">
      <c r="A55" s="42"/>
      <c r="B55" s="7" t="s">
        <v>52</v>
      </c>
      <c r="C55" s="2"/>
      <c r="D55" s="2">
        <f t="shared" si="6"/>
        <v>0</v>
      </c>
      <c r="E55" s="24">
        <f>'Point distribution and weighing'!E55</f>
        <v>1</v>
      </c>
      <c r="F55" s="24">
        <f>'Point distribution and weighing'!F55</f>
        <v>0</v>
      </c>
      <c r="G55" s="24">
        <f>'Point distribution and weighing'!G55</f>
        <v>0</v>
      </c>
    </row>
    <row r="56" spans="1:7" ht="15" customHeight="1">
      <c r="A56" s="42"/>
      <c r="B56" s="8" t="s">
        <v>53</v>
      </c>
      <c r="C56" s="5"/>
      <c r="D56" s="2">
        <f t="shared" si="6"/>
        <v>0</v>
      </c>
      <c r="E56" s="24">
        <f>'Point distribution and weighing'!E56</f>
        <v>0</v>
      </c>
      <c r="F56" s="24">
        <f>'Point distribution and weighing'!F56</f>
        <v>0</v>
      </c>
      <c r="G56" s="24">
        <f>'Point distribution and weighing'!G56</f>
        <v>0</v>
      </c>
    </row>
    <row r="57" spans="1:7" ht="15" customHeight="1" thickBot="1">
      <c r="A57" s="41"/>
      <c r="B57" s="50" t="s">
        <v>54</v>
      </c>
      <c r="C57" s="51"/>
      <c r="D57" s="105"/>
      <c r="E57" s="106"/>
      <c r="F57" s="106"/>
      <c r="G57" s="107"/>
    </row>
    <row r="58" spans="1:7" ht="27" customHeight="1">
      <c r="A58" s="40">
        <v>10</v>
      </c>
      <c r="B58" s="129" t="s">
        <v>55</v>
      </c>
      <c r="C58" s="129"/>
      <c r="D58" s="129"/>
      <c r="E58" s="129"/>
      <c r="F58" s="129"/>
      <c r="G58" s="130"/>
    </row>
    <row r="59" spans="1:7">
      <c r="A59" s="42"/>
      <c r="B59" s="18" t="s">
        <v>57</v>
      </c>
      <c r="C59" s="18"/>
      <c r="D59" s="2">
        <f t="shared" ref="D59:D60" si="7">IF(C59=1, E59,)</f>
        <v>0</v>
      </c>
      <c r="E59" s="24">
        <f>'Point distribution and weighing'!E59</f>
        <v>3</v>
      </c>
      <c r="F59" s="24">
        <f>'Point distribution and weighing'!F59</f>
        <v>0</v>
      </c>
      <c r="G59" s="24">
        <f>'Point distribution and weighing'!G59</f>
        <v>3</v>
      </c>
    </row>
    <row r="60" spans="1:7">
      <c r="A60" s="42"/>
      <c r="B60" s="10" t="s">
        <v>58</v>
      </c>
      <c r="C60" s="2">
        <v>1</v>
      </c>
      <c r="D60" s="2">
        <f t="shared" si="7"/>
        <v>0</v>
      </c>
      <c r="E60" s="24">
        <f>'Point distribution and weighing'!E60</f>
        <v>0</v>
      </c>
      <c r="F60" s="24">
        <f>'Point distribution and weighing'!F60</f>
        <v>0</v>
      </c>
      <c r="G60" s="24">
        <f>'Point distribution and weighing'!G60</f>
        <v>0</v>
      </c>
    </row>
    <row r="61" spans="1:7" ht="27" customHeight="1" thickBot="1">
      <c r="A61" s="41"/>
      <c r="B61" s="37" t="s">
        <v>56</v>
      </c>
      <c r="C61" s="86"/>
      <c r="D61" s="86"/>
      <c r="E61" s="86"/>
      <c r="F61" s="86"/>
      <c r="G61" s="87"/>
    </row>
    <row r="62" spans="1:7" ht="15" thickBot="1">
      <c r="A62" s="40">
        <v>11</v>
      </c>
      <c r="B62" s="113" t="s">
        <v>61</v>
      </c>
      <c r="C62" s="113"/>
      <c r="D62" s="114"/>
      <c r="E62" s="114"/>
      <c r="F62" s="114"/>
      <c r="G62" s="115"/>
    </row>
    <row r="63" spans="1:7">
      <c r="B63" s="16" t="s">
        <v>25</v>
      </c>
      <c r="C63" s="17"/>
      <c r="D63" s="2">
        <f t="shared" ref="D63:D66" si="8">IF(C63=1, E63,)</f>
        <v>0</v>
      </c>
      <c r="E63" s="24">
        <f>'Point distribution and weighing'!E63</f>
        <v>0</v>
      </c>
      <c r="F63" s="24">
        <f>'Point distribution and weighing'!F63</f>
        <v>0</v>
      </c>
      <c r="G63" s="24">
        <f>'Point distribution and weighing'!G63</f>
        <v>0</v>
      </c>
    </row>
    <row r="64" spans="1:7">
      <c r="B64" s="12" t="s">
        <v>26</v>
      </c>
      <c r="C64" s="2"/>
      <c r="D64" s="2">
        <f t="shared" si="8"/>
        <v>0</v>
      </c>
      <c r="E64" s="24">
        <f>'Point distribution and weighing'!E64</f>
        <v>1</v>
      </c>
      <c r="F64" s="24">
        <f>'Point distribution and weighing'!F64</f>
        <v>0</v>
      </c>
      <c r="G64" s="24">
        <f>'Point distribution and weighing'!G64</f>
        <v>0</v>
      </c>
    </row>
    <row r="65" spans="1:7">
      <c r="B65" s="12" t="s">
        <v>27</v>
      </c>
      <c r="C65" s="2"/>
      <c r="D65" s="2">
        <f t="shared" si="8"/>
        <v>0</v>
      </c>
      <c r="E65" s="24">
        <f>'Point distribution and weighing'!E65</f>
        <v>2</v>
      </c>
      <c r="F65" s="24">
        <f>'Point distribution and weighing'!F65</f>
        <v>0</v>
      </c>
      <c r="G65" s="24">
        <f>'Point distribution and weighing'!G65</f>
        <v>0</v>
      </c>
    </row>
    <row r="66" spans="1:7">
      <c r="B66" s="13" t="s">
        <v>62</v>
      </c>
      <c r="C66" s="5">
        <v>1</v>
      </c>
      <c r="D66" s="2">
        <f t="shared" si="8"/>
        <v>3</v>
      </c>
      <c r="E66" s="24">
        <f>'Point distribution and weighing'!E66</f>
        <v>3</v>
      </c>
      <c r="F66" s="24">
        <f>'Point distribution and weighing'!F66</f>
        <v>0</v>
      </c>
      <c r="G66" s="24">
        <f>'Point distribution and weighing'!G66</f>
        <v>3</v>
      </c>
    </row>
    <row r="67" spans="1:7" ht="15" customHeight="1" thickBot="1">
      <c r="B67" s="3" t="s">
        <v>54</v>
      </c>
      <c r="C67" s="25"/>
      <c r="D67" s="116"/>
      <c r="E67" s="117"/>
      <c r="F67" s="117"/>
      <c r="G67" s="118"/>
    </row>
    <row r="68" spans="1:7">
      <c r="A68" s="40">
        <v>12</v>
      </c>
      <c r="B68" s="119" t="s">
        <v>68</v>
      </c>
      <c r="C68" s="108"/>
      <c r="D68" s="108"/>
      <c r="E68" s="108"/>
      <c r="F68" s="108"/>
      <c r="G68" s="109"/>
    </row>
    <row r="69" spans="1:7">
      <c r="A69" s="42"/>
      <c r="B69" s="22" t="s">
        <v>63</v>
      </c>
      <c r="C69" s="17">
        <v>1</v>
      </c>
      <c r="D69" s="17" t="s">
        <v>261</v>
      </c>
      <c r="E69" s="70"/>
      <c r="F69" s="17"/>
      <c r="G69" s="53"/>
    </row>
    <row r="70" spans="1:7">
      <c r="A70" s="42"/>
      <c r="B70" s="14" t="s">
        <v>64</v>
      </c>
      <c r="C70" s="2"/>
      <c r="D70" s="2">
        <f t="shared" ref="D70:D72" si="9">IF(C70=1, E70,)</f>
        <v>0</v>
      </c>
      <c r="E70" s="24">
        <f>'Point distribution and weighing'!E70</f>
        <v>0</v>
      </c>
      <c r="F70" s="24">
        <f>'Point distribution and weighing'!F70</f>
        <v>0</v>
      </c>
      <c r="G70" s="24">
        <f>'Point distribution and weighing'!G70</f>
        <v>0</v>
      </c>
    </row>
    <row r="71" spans="1:7" ht="15" customHeight="1">
      <c r="A71" s="42"/>
      <c r="B71" s="11" t="s">
        <v>65</v>
      </c>
      <c r="C71" s="2"/>
      <c r="D71" s="2">
        <f t="shared" si="9"/>
        <v>0</v>
      </c>
      <c r="E71" s="24">
        <f>'Point distribution and weighing'!E71</f>
        <v>0</v>
      </c>
      <c r="F71" s="24">
        <f>'Point distribution and weighing'!F71</f>
        <v>0</v>
      </c>
      <c r="G71" s="24">
        <f>'Point distribution and weighing'!G71</f>
        <v>0</v>
      </c>
    </row>
    <row r="72" spans="1:7" ht="15" customHeight="1">
      <c r="A72" s="42"/>
      <c r="B72" s="11" t="s">
        <v>66</v>
      </c>
      <c r="C72" s="2"/>
      <c r="D72" s="2">
        <f t="shared" si="9"/>
        <v>0</v>
      </c>
      <c r="E72" s="24">
        <f>'Point distribution and weighing'!E72</f>
        <v>4</v>
      </c>
      <c r="F72" s="24">
        <f>'Point distribution and weighing'!F72</f>
        <v>0</v>
      </c>
      <c r="G72" s="24">
        <f>'Point distribution and weighing'!G72</f>
        <v>4</v>
      </c>
    </row>
    <row r="73" spans="1:7" ht="15" customHeight="1">
      <c r="A73" s="42"/>
      <c r="B73" s="11" t="s">
        <v>67</v>
      </c>
      <c r="C73" s="2"/>
      <c r="D73" s="2">
        <f>IF(AND(C73=1, C72=0), E73,)</f>
        <v>0</v>
      </c>
      <c r="E73" s="24">
        <f>'Point distribution and weighing'!E73</f>
        <v>2</v>
      </c>
      <c r="F73" s="24">
        <f>'Point distribution and weighing'!F73</f>
        <v>0</v>
      </c>
      <c r="G73" s="24">
        <f>'Point distribution and weighing'!G73</f>
        <v>0</v>
      </c>
    </row>
    <row r="74" spans="1:7" ht="15" customHeight="1">
      <c r="A74" s="42"/>
      <c r="B74" s="15" t="s">
        <v>69</v>
      </c>
      <c r="C74" s="5">
        <v>1</v>
      </c>
      <c r="D74" s="2">
        <f>IF(AND(C74=1, C73=0, C72=0), E74,)</f>
        <v>1</v>
      </c>
      <c r="E74" s="24">
        <f>'Point distribution and weighing'!E74</f>
        <v>1</v>
      </c>
      <c r="F74" s="24">
        <f>'Point distribution and weighing'!F74</f>
        <v>0</v>
      </c>
      <c r="G74" s="24">
        <f>'Point distribution and weighing'!G74</f>
        <v>0</v>
      </c>
    </row>
    <row r="75" spans="1:7" ht="15" customHeight="1" thickBot="1">
      <c r="A75" s="41"/>
      <c r="B75" s="37" t="s">
        <v>54</v>
      </c>
      <c r="C75" s="51"/>
      <c r="D75" s="105"/>
      <c r="E75" s="106"/>
      <c r="F75" s="106"/>
      <c r="G75" s="107"/>
    </row>
    <row r="76" spans="1:7" ht="30" customHeight="1">
      <c r="A76" s="40">
        <v>13</v>
      </c>
      <c r="B76" s="124" t="s">
        <v>70</v>
      </c>
      <c r="C76" s="124"/>
      <c r="D76" s="124"/>
      <c r="E76" s="124"/>
      <c r="F76" s="124"/>
      <c r="G76" s="125"/>
    </row>
    <row r="77" spans="1:7" ht="15" customHeight="1">
      <c r="A77" s="42"/>
      <c r="B77" s="11" t="s">
        <v>71</v>
      </c>
      <c r="C77" s="2">
        <v>1</v>
      </c>
      <c r="D77" s="2">
        <f t="shared" ref="D77:D80" si="10">IF(C77=1, E77,)</f>
        <v>3</v>
      </c>
      <c r="E77" s="24">
        <f>'Point distribution and weighing'!E77</f>
        <v>3</v>
      </c>
      <c r="F77" s="24">
        <f>'Point distribution and weighing'!F77</f>
        <v>0</v>
      </c>
      <c r="G77" s="24">
        <f>'Point distribution and weighing'!G77</f>
        <v>3</v>
      </c>
    </row>
    <row r="78" spans="1:7" ht="30" customHeight="1">
      <c r="A78" s="42"/>
      <c r="B78" s="11" t="s">
        <v>72</v>
      </c>
      <c r="C78" s="2"/>
      <c r="D78" s="2">
        <f t="shared" si="10"/>
        <v>0</v>
      </c>
      <c r="E78" s="24">
        <f>'Point distribution and weighing'!E78</f>
        <v>2</v>
      </c>
      <c r="F78" s="24">
        <f>'Point distribution and weighing'!F78</f>
        <v>0</v>
      </c>
      <c r="G78" s="24">
        <f>'Point distribution and weighing'!G78</f>
        <v>0</v>
      </c>
    </row>
    <row r="79" spans="1:7" ht="15" customHeight="1">
      <c r="A79" s="42"/>
      <c r="B79" s="11" t="s">
        <v>73</v>
      </c>
      <c r="C79" s="2"/>
      <c r="D79" s="2">
        <f t="shared" si="10"/>
        <v>0</v>
      </c>
      <c r="E79" s="24">
        <f>'Point distribution and weighing'!E79</f>
        <v>1</v>
      </c>
      <c r="F79" s="24">
        <f>'Point distribution and weighing'!F79</f>
        <v>0</v>
      </c>
      <c r="G79" s="24">
        <f>'Point distribution and weighing'!G79</f>
        <v>0</v>
      </c>
    </row>
    <row r="80" spans="1:7" ht="15" customHeight="1">
      <c r="A80" s="42"/>
      <c r="B80" s="15" t="s">
        <v>74</v>
      </c>
      <c r="C80" s="5"/>
      <c r="D80" s="2">
        <f t="shared" si="10"/>
        <v>0</v>
      </c>
      <c r="E80" s="24">
        <f>'Point distribution and weighing'!E80</f>
        <v>0</v>
      </c>
      <c r="F80" s="24">
        <f>'Point distribution and weighing'!F80</f>
        <v>0</v>
      </c>
      <c r="G80" s="24">
        <f>'Point distribution and weighing'!G80</f>
        <v>0</v>
      </c>
    </row>
    <row r="81" spans="1:7" ht="15" customHeight="1" thickBot="1">
      <c r="A81" s="41"/>
      <c r="B81" s="37" t="s">
        <v>54</v>
      </c>
      <c r="C81" s="51"/>
      <c r="D81" s="105"/>
      <c r="E81" s="106"/>
      <c r="F81" s="106"/>
      <c r="G81" s="107"/>
    </row>
    <row r="82" spans="1:7">
      <c r="A82" s="40">
        <v>14</v>
      </c>
      <c r="B82" s="122" t="s">
        <v>75</v>
      </c>
      <c r="C82" s="122"/>
      <c r="D82" s="122"/>
      <c r="E82" s="122"/>
      <c r="F82" s="122"/>
      <c r="G82" s="123"/>
    </row>
    <row r="83" spans="1:7" ht="15" customHeight="1">
      <c r="A83" s="42"/>
      <c r="B83" s="3" t="s">
        <v>76</v>
      </c>
      <c r="C83" s="2">
        <v>1</v>
      </c>
      <c r="D83" s="2">
        <f t="shared" ref="D83:D86" si="11">IF(C83=1, E83,)</f>
        <v>3</v>
      </c>
      <c r="E83" s="24">
        <f>'Point distribution and weighing'!E83</f>
        <v>3</v>
      </c>
      <c r="F83" s="24">
        <f>'Point distribution and weighing'!F83</f>
        <v>0</v>
      </c>
      <c r="G83" s="24">
        <f>'Point distribution and weighing'!G83</f>
        <v>3</v>
      </c>
    </row>
    <row r="84" spans="1:7" ht="27" customHeight="1">
      <c r="A84" s="42"/>
      <c r="B84" s="3" t="s">
        <v>77</v>
      </c>
      <c r="C84" s="2"/>
      <c r="D84" s="2">
        <f t="shared" si="11"/>
        <v>0</v>
      </c>
      <c r="E84" s="24">
        <f>'Point distribution and weighing'!E84</f>
        <v>2</v>
      </c>
      <c r="F84" s="24">
        <f>'Point distribution and weighing'!F84</f>
        <v>0</v>
      </c>
      <c r="G84" s="24">
        <f>'Point distribution and weighing'!G84</f>
        <v>0</v>
      </c>
    </row>
    <row r="85" spans="1:7" ht="15" customHeight="1">
      <c r="A85" s="42"/>
      <c r="B85" s="3" t="s">
        <v>78</v>
      </c>
      <c r="C85" s="2"/>
      <c r="D85" s="2">
        <f t="shared" si="11"/>
        <v>0</v>
      </c>
      <c r="E85" s="24">
        <f>'Point distribution and weighing'!E85</f>
        <v>1</v>
      </c>
      <c r="F85" s="24">
        <f>'Point distribution and weighing'!F85</f>
        <v>0</v>
      </c>
      <c r="G85" s="24">
        <f>'Point distribution and weighing'!G85</f>
        <v>0</v>
      </c>
    </row>
    <row r="86" spans="1:7" ht="15" customHeight="1">
      <c r="A86" s="42"/>
      <c r="B86" s="6" t="s">
        <v>79</v>
      </c>
      <c r="C86" s="5"/>
      <c r="D86" s="2">
        <f t="shared" si="11"/>
        <v>0</v>
      </c>
      <c r="E86" s="24">
        <f>'Point distribution and weighing'!E86</f>
        <v>0</v>
      </c>
      <c r="F86" s="24">
        <f>'Point distribution and weighing'!F86</f>
        <v>0</v>
      </c>
      <c r="G86" s="24">
        <f>'Point distribution and weighing'!G86</f>
        <v>0</v>
      </c>
    </row>
    <row r="87" spans="1:7" ht="15" customHeight="1" thickBot="1">
      <c r="A87" s="41"/>
      <c r="B87" s="50" t="s">
        <v>80</v>
      </c>
      <c r="C87" s="51"/>
      <c r="D87" s="105"/>
      <c r="E87" s="106"/>
      <c r="F87" s="106"/>
      <c r="G87" s="107"/>
    </row>
    <row r="88" spans="1:7">
      <c r="A88" s="40">
        <v>15</v>
      </c>
      <c r="B88" s="119" t="s">
        <v>81</v>
      </c>
      <c r="C88" s="108"/>
      <c r="D88" s="108"/>
      <c r="E88" s="108"/>
      <c r="F88" s="108"/>
      <c r="G88" s="109"/>
    </row>
    <row r="89" spans="1:7" ht="27" customHeight="1">
      <c r="A89" s="42"/>
      <c r="B89" s="23" t="s">
        <v>82</v>
      </c>
      <c r="C89" s="17"/>
      <c r="D89" s="2">
        <f t="shared" ref="D89:D92" si="12">IF(C89=1, E89,)</f>
        <v>0</v>
      </c>
      <c r="E89" s="24">
        <f>'Point distribution and weighing'!E89</f>
        <v>3</v>
      </c>
      <c r="F89" s="24">
        <f>'Point distribution and weighing'!F89</f>
        <v>0</v>
      </c>
      <c r="G89" s="24">
        <f>'Point distribution and weighing'!G89</f>
        <v>3</v>
      </c>
    </row>
    <row r="90" spans="1:7" ht="27" customHeight="1">
      <c r="A90" s="42"/>
      <c r="B90" s="11" t="s">
        <v>83</v>
      </c>
      <c r="C90" s="2"/>
      <c r="D90" s="2">
        <f t="shared" si="12"/>
        <v>0</v>
      </c>
      <c r="E90" s="24">
        <f>'Point distribution and weighing'!E90</f>
        <v>2</v>
      </c>
      <c r="F90" s="24">
        <f>'Point distribution and weighing'!F90</f>
        <v>0</v>
      </c>
      <c r="G90" s="24">
        <f>'Point distribution and weighing'!G90</f>
        <v>0</v>
      </c>
    </row>
    <row r="91" spans="1:7" ht="27" customHeight="1">
      <c r="A91" s="42"/>
      <c r="B91" s="11" t="s">
        <v>84</v>
      </c>
      <c r="C91" s="2"/>
      <c r="D91" s="2">
        <f t="shared" si="12"/>
        <v>0</v>
      </c>
      <c r="E91" s="24">
        <f>'Point distribution and weighing'!E91</f>
        <v>1</v>
      </c>
      <c r="F91" s="24">
        <f>'Point distribution and weighing'!F91</f>
        <v>0</v>
      </c>
      <c r="G91" s="24">
        <f>'Point distribution and weighing'!G91</f>
        <v>0</v>
      </c>
    </row>
    <row r="92" spans="1:7" ht="27" customHeight="1">
      <c r="A92" s="42"/>
      <c r="B92" s="15" t="s">
        <v>85</v>
      </c>
      <c r="C92" s="5">
        <v>1</v>
      </c>
      <c r="D92" s="2">
        <f t="shared" si="12"/>
        <v>0</v>
      </c>
      <c r="E92" s="24">
        <f>'Point distribution and weighing'!E92</f>
        <v>0</v>
      </c>
      <c r="F92" s="24">
        <f>'Point distribution and weighing'!F92</f>
        <v>0</v>
      </c>
      <c r="G92" s="24">
        <f>'Point distribution and weighing'!G92</f>
        <v>0</v>
      </c>
    </row>
    <row r="93" spans="1:7" ht="15" customHeight="1" thickBot="1">
      <c r="A93" s="41"/>
      <c r="B93" s="37" t="s">
        <v>54</v>
      </c>
      <c r="C93" s="51"/>
      <c r="D93" s="86" t="s">
        <v>89</v>
      </c>
      <c r="E93" s="86"/>
      <c r="F93" s="86"/>
      <c r="G93" s="87"/>
    </row>
    <row r="94" spans="1:7">
      <c r="C94" s="28" t="s">
        <v>267</v>
      </c>
      <c r="D94" s="28" t="s">
        <v>102</v>
      </c>
    </row>
    <row r="95" spans="1:7" ht="28">
      <c r="C95" s="63" t="s">
        <v>123</v>
      </c>
      <c r="D95" s="61">
        <f>SUM(D20:D24, D27:D31,D34:D36,D39:D41,D44:D46,D49:D51,D54:D56,D59:D60,D63:D66,D69:D74,D77:D80,D83:D86,D89:D92)</f>
        <v>20</v>
      </c>
      <c r="E95" s="62" t="s">
        <v>124</v>
      </c>
      <c r="F95" s="61">
        <f>SUM(G20:G24, G27:G31,G34:G36,G39:G41,G44:G46,G49:G51,G54:G56,G59:G60,G63:G66,G69:G75,G77:G80,G83:G86,G89:G92)</f>
        <v>42</v>
      </c>
    </row>
    <row r="96" spans="1:7">
      <c r="C96" s="63" t="s">
        <v>264</v>
      </c>
      <c r="D96" s="61">
        <f>SUM(I10,I18)</f>
        <v>4</v>
      </c>
      <c r="E96" s="62" t="s">
        <v>265</v>
      </c>
      <c r="F96" s="61">
        <f>SUM(K10,K18)</f>
        <v>8</v>
      </c>
      <c r="G96" s="26"/>
    </row>
    <row r="97" spans="3:7" ht="28">
      <c r="C97" s="63" t="s">
        <v>120</v>
      </c>
      <c r="D97" s="61">
        <f>SUM(D95:D96)</f>
        <v>24</v>
      </c>
      <c r="E97" s="62" t="s">
        <v>125</v>
      </c>
      <c r="F97" s="61">
        <f>SUM(F95:F96)</f>
        <v>50</v>
      </c>
      <c r="G97" s="26"/>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87" activePane="bottomLeft" state="frozen"/>
      <selection activeCell="B96" sqref="B96"/>
      <selection pane="bottomLeft" activeCell="D98" sqref="D98"/>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127</v>
      </c>
      <c r="C2" t="s">
        <v>86</v>
      </c>
      <c r="D2" t="s">
        <v>87</v>
      </c>
      <c r="E2" t="s">
        <v>88</v>
      </c>
      <c r="F2" t="s">
        <v>132</v>
      </c>
      <c r="G2" t="s">
        <v>260</v>
      </c>
    </row>
    <row r="3" spans="1:11" ht="30" customHeight="1">
      <c r="A3" s="45">
        <v>1</v>
      </c>
      <c r="B3" s="88" t="s">
        <v>0</v>
      </c>
      <c r="C3" s="90"/>
      <c r="D3" s="90"/>
      <c r="E3" s="90"/>
      <c r="F3" s="90"/>
      <c r="G3" s="91"/>
    </row>
    <row r="4" spans="1:11" ht="52.5" customHeight="1">
      <c r="A4" s="42"/>
      <c r="B4" s="43" t="s">
        <v>1</v>
      </c>
      <c r="C4" s="44" t="s">
        <v>2</v>
      </c>
      <c r="D4" s="44" t="s">
        <v>3</v>
      </c>
      <c r="E4" s="44" t="s">
        <v>4</v>
      </c>
      <c r="F4" s="44" t="s">
        <v>5</v>
      </c>
      <c r="G4" s="46"/>
    </row>
    <row r="5" spans="1:11">
      <c r="A5" s="42"/>
      <c r="B5" s="11" t="s">
        <v>6</v>
      </c>
      <c r="C5" s="11"/>
      <c r="D5" s="11"/>
      <c r="E5" s="11">
        <v>1</v>
      </c>
      <c r="F5" s="11"/>
      <c r="G5" s="46"/>
    </row>
    <row r="6" spans="1:11" ht="14.25" customHeight="1">
      <c r="A6" s="42"/>
      <c r="B6" s="11" t="s">
        <v>7</v>
      </c>
      <c r="C6" s="11"/>
      <c r="D6" s="11"/>
      <c r="E6" s="11">
        <v>1</v>
      </c>
      <c r="F6" s="11"/>
      <c r="G6" s="46"/>
    </row>
    <row r="7" spans="1:11" ht="15" customHeight="1">
      <c r="A7" s="42"/>
      <c r="B7" s="11" t="s">
        <v>8</v>
      </c>
      <c r="C7" s="11"/>
      <c r="D7" s="11"/>
      <c r="E7" s="11">
        <v>1</v>
      </c>
      <c r="F7" s="11"/>
      <c r="G7" s="46"/>
    </row>
    <row r="8" spans="1:11" ht="15" customHeight="1">
      <c r="A8" s="42"/>
      <c r="B8" s="11" t="s">
        <v>9</v>
      </c>
      <c r="C8" s="11"/>
      <c r="D8" s="11"/>
      <c r="E8" s="11">
        <v>1</v>
      </c>
      <c r="F8" s="11"/>
      <c r="G8" s="46"/>
    </row>
    <row r="9" spans="1:11" ht="15" thickBot="1">
      <c r="A9" s="41"/>
      <c r="B9" s="37" t="s">
        <v>10</v>
      </c>
      <c r="C9" s="37"/>
      <c r="D9" s="37">
        <v>1</v>
      </c>
      <c r="E9" s="37"/>
      <c r="F9" s="37"/>
      <c r="G9" s="47"/>
    </row>
    <row r="10" spans="1:11" ht="30" customHeight="1">
      <c r="A10" s="40">
        <v>2</v>
      </c>
      <c r="B10" s="131" t="s">
        <v>11</v>
      </c>
      <c r="C10" s="132"/>
      <c r="D10" s="132"/>
      <c r="E10" s="132"/>
      <c r="F10" s="132"/>
      <c r="G10" s="133"/>
      <c r="H10" s="63" t="s">
        <v>263</v>
      </c>
      <c r="I10" s="71">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1.8</v>
      </c>
      <c r="J10" s="62" t="s">
        <v>121</v>
      </c>
      <c r="K10" s="61">
        <v>3</v>
      </c>
    </row>
    <row r="11" spans="1:11" ht="30" customHeight="1">
      <c r="A11" s="42"/>
      <c r="B11" s="34"/>
      <c r="C11" s="34" t="s">
        <v>12</v>
      </c>
      <c r="D11" s="34" t="s">
        <v>13</v>
      </c>
      <c r="E11" s="34" t="s">
        <v>14</v>
      </c>
      <c r="F11" s="34" t="s">
        <v>15</v>
      </c>
      <c r="G11" s="35" t="s">
        <v>16</v>
      </c>
    </row>
    <row r="12" spans="1:11" ht="15" customHeight="1">
      <c r="A12" s="42"/>
      <c r="B12" s="11" t="s">
        <v>17</v>
      </c>
      <c r="C12" s="9"/>
      <c r="D12" s="11"/>
      <c r="E12" s="9"/>
      <c r="F12" s="9"/>
      <c r="G12" s="36"/>
    </row>
    <row r="13" spans="1:11" ht="15" customHeight="1">
      <c r="A13" s="42"/>
      <c r="B13" s="11" t="s">
        <v>18</v>
      </c>
      <c r="C13" s="9"/>
      <c r="D13" s="11"/>
      <c r="E13" s="9"/>
      <c r="F13" s="9"/>
      <c r="G13" s="36"/>
    </row>
    <row r="14" spans="1:11" ht="27" customHeight="1">
      <c r="A14" s="42"/>
      <c r="B14" s="11" t="s">
        <v>19</v>
      </c>
      <c r="C14" s="9"/>
      <c r="D14" s="11"/>
      <c r="E14" s="9"/>
      <c r="F14" s="9"/>
      <c r="G14" s="36"/>
    </row>
    <row r="15" spans="1:11" ht="15" customHeight="1">
      <c r="A15" s="42"/>
      <c r="B15" s="11" t="s">
        <v>20</v>
      </c>
      <c r="C15" s="9"/>
      <c r="D15" s="11"/>
      <c r="E15" s="9"/>
      <c r="F15" s="9"/>
      <c r="G15" s="36"/>
    </row>
    <row r="16" spans="1:11" ht="15" customHeight="1">
      <c r="A16" s="42"/>
      <c r="B16" s="11" t="s">
        <v>21</v>
      </c>
      <c r="C16" s="9"/>
      <c r="D16" s="11"/>
      <c r="E16" s="9"/>
      <c r="F16" s="9"/>
      <c r="G16" s="36"/>
    </row>
    <row r="17" spans="1:11" ht="27" customHeight="1">
      <c r="A17" s="42"/>
      <c r="B17" s="11" t="s">
        <v>22</v>
      </c>
      <c r="C17" s="9"/>
      <c r="D17" s="11"/>
      <c r="E17" s="9"/>
      <c r="F17" s="9"/>
      <c r="G17" s="36"/>
    </row>
    <row r="18" spans="1:11" ht="15" customHeight="1" thickBot="1">
      <c r="A18" s="41"/>
      <c r="B18" s="37" t="s">
        <v>23</v>
      </c>
      <c r="C18" s="38">
        <v>1</v>
      </c>
      <c r="D18" s="37">
        <v>1</v>
      </c>
      <c r="E18" s="38">
        <v>1</v>
      </c>
      <c r="F18" s="38">
        <v>1</v>
      </c>
      <c r="G18" s="39"/>
      <c r="H18" s="63" t="s">
        <v>119</v>
      </c>
      <c r="I18" s="61">
        <f>SUM(C12:G18)*'Point distribution and weighing'!I17</f>
        <v>0.5714285714285714</v>
      </c>
      <c r="J18" s="62" t="s">
        <v>122</v>
      </c>
      <c r="K18" s="61">
        <v>5</v>
      </c>
    </row>
    <row r="19" spans="1:11" ht="27" customHeight="1">
      <c r="A19" s="48">
        <v>3</v>
      </c>
      <c r="B19" s="126" t="s">
        <v>24</v>
      </c>
      <c r="C19" s="127"/>
      <c r="D19" s="127"/>
      <c r="E19" s="127"/>
      <c r="F19" s="127"/>
      <c r="G19" s="128"/>
    </row>
    <row r="20" spans="1:11">
      <c r="A20" s="42"/>
      <c r="B20" s="1" t="s">
        <v>25</v>
      </c>
      <c r="C20" s="2"/>
      <c r="D20" s="2">
        <f>IF(C20=1, E20,)</f>
        <v>0</v>
      </c>
      <c r="E20" s="24">
        <f>'Point distribution and weighing'!E20</f>
        <v>0</v>
      </c>
      <c r="F20" s="24">
        <f>'Point distribution and weighing'!F20</f>
        <v>0</v>
      </c>
      <c r="G20" s="24">
        <f>'Point distribution and weighing'!G20</f>
        <v>4</v>
      </c>
    </row>
    <row r="21" spans="1:11">
      <c r="A21" s="42"/>
      <c r="B21" s="1" t="s">
        <v>26</v>
      </c>
      <c r="C21" s="2"/>
      <c r="D21" s="2">
        <f t="shared" ref="D21:D24" si="0">IF(C21=1, E21,)</f>
        <v>0</v>
      </c>
      <c r="E21" s="24">
        <f>'Point distribution and weighing'!E21</f>
        <v>1</v>
      </c>
      <c r="F21" s="24">
        <f>'Point distribution and weighing'!F21</f>
        <v>0</v>
      </c>
      <c r="G21" s="24">
        <f>'Point distribution and weighing'!G21</f>
        <v>0</v>
      </c>
    </row>
    <row r="22" spans="1:11">
      <c r="A22" s="42"/>
      <c r="B22" s="1" t="s">
        <v>27</v>
      </c>
      <c r="C22" s="2"/>
      <c r="D22" s="2">
        <f t="shared" si="0"/>
        <v>0</v>
      </c>
      <c r="E22" s="24">
        <f>'Point distribution and weighing'!E22</f>
        <v>2</v>
      </c>
      <c r="F22" s="24">
        <f>'Point distribution and weighing'!F22</f>
        <v>0</v>
      </c>
      <c r="G22" s="24">
        <f>'Point distribution and weighing'!G22</f>
        <v>0</v>
      </c>
    </row>
    <row r="23" spans="1:11">
      <c r="A23" s="42"/>
      <c r="B23" s="1" t="s">
        <v>28</v>
      </c>
      <c r="C23" s="2">
        <v>1</v>
      </c>
      <c r="D23" s="2">
        <f t="shared" si="0"/>
        <v>4</v>
      </c>
      <c r="E23" s="24">
        <f>'Point distribution and weighing'!E23</f>
        <v>4</v>
      </c>
      <c r="F23" s="24">
        <f>'Point distribution and weighing'!F23</f>
        <v>0</v>
      </c>
      <c r="G23" s="24">
        <f>'Point distribution and weighing'!G23</f>
        <v>0</v>
      </c>
    </row>
    <row r="24" spans="1:11">
      <c r="A24" s="42"/>
      <c r="B24" s="1" t="s">
        <v>29</v>
      </c>
      <c r="C24" s="2"/>
      <c r="D24" s="2">
        <f t="shared" si="0"/>
        <v>0</v>
      </c>
      <c r="E24" s="24">
        <f>'Point distribution and weighing'!E24</f>
        <v>2</v>
      </c>
      <c r="F24" s="24">
        <f>'Point distribution and weighing'!F24</f>
        <v>0</v>
      </c>
      <c r="G24" s="24">
        <f>'Point distribution and weighing'!G24</f>
        <v>0</v>
      </c>
    </row>
    <row r="25" spans="1:11" ht="15" customHeight="1" thickBot="1">
      <c r="A25" s="41"/>
      <c r="B25" s="50" t="s">
        <v>60</v>
      </c>
      <c r="C25" s="51"/>
      <c r="D25" s="86"/>
      <c r="E25" s="86"/>
      <c r="F25" s="86"/>
      <c r="G25" s="87"/>
    </row>
    <row r="26" spans="1:11" ht="27" customHeight="1">
      <c r="A26" s="48">
        <v>4</v>
      </c>
      <c r="B26" s="88" t="s">
        <v>30</v>
      </c>
      <c r="C26" s="89"/>
      <c r="D26" s="89"/>
      <c r="E26" s="89"/>
      <c r="F26" s="89"/>
      <c r="G26" s="134"/>
    </row>
    <row r="27" spans="1:11">
      <c r="B27" s="1" t="s">
        <v>25</v>
      </c>
      <c r="C27" s="2"/>
      <c r="D27" s="2">
        <f t="shared" ref="D27:D31" si="1">IF(C27=1, E27,)</f>
        <v>0</v>
      </c>
      <c r="E27" s="24">
        <f>'Point distribution and weighing'!E27</f>
        <v>0</v>
      </c>
      <c r="F27" s="24">
        <f>'Point distribution and weighing'!F27</f>
        <v>0</v>
      </c>
      <c r="G27" s="24">
        <f>'Point distribution and weighing'!G27</f>
        <v>4</v>
      </c>
    </row>
    <row r="28" spans="1:11">
      <c r="B28" s="1" t="s">
        <v>26</v>
      </c>
      <c r="C28" s="2"/>
      <c r="D28" s="2">
        <f t="shared" si="1"/>
        <v>0</v>
      </c>
      <c r="E28" s="24">
        <f>'Point distribution and weighing'!E28</f>
        <v>1</v>
      </c>
      <c r="F28" s="24">
        <f>'Point distribution and weighing'!F28</f>
        <v>0</v>
      </c>
      <c r="G28" s="24">
        <f>'Point distribution and weighing'!G28</f>
        <v>0</v>
      </c>
    </row>
    <row r="29" spans="1:11">
      <c r="B29" s="1" t="s">
        <v>27</v>
      </c>
      <c r="C29" s="2">
        <v>1</v>
      </c>
      <c r="D29" s="2">
        <f t="shared" si="1"/>
        <v>2</v>
      </c>
      <c r="E29" s="24">
        <f>'Point distribution and weighing'!E29</f>
        <v>2</v>
      </c>
      <c r="F29" s="24">
        <f>'Point distribution and weighing'!F29</f>
        <v>0</v>
      </c>
      <c r="G29" s="24">
        <f>'Point distribution and weighing'!G29</f>
        <v>0</v>
      </c>
    </row>
    <row r="30" spans="1:11">
      <c r="B30" s="1" t="s">
        <v>28</v>
      </c>
      <c r="C30" s="2"/>
      <c r="D30" s="2">
        <f t="shared" si="1"/>
        <v>0</v>
      </c>
      <c r="E30" s="24">
        <f>'Point distribution and weighing'!E30</f>
        <v>4</v>
      </c>
      <c r="F30" s="24">
        <f>'Point distribution and weighing'!F30</f>
        <v>0</v>
      </c>
      <c r="G30" s="24">
        <f>'Point distribution and weighing'!G30</f>
        <v>0</v>
      </c>
    </row>
    <row r="31" spans="1:11">
      <c r="B31" s="4" t="s">
        <v>29</v>
      </c>
      <c r="C31" s="5"/>
      <c r="D31" s="2">
        <f t="shared" si="1"/>
        <v>0</v>
      </c>
      <c r="E31" s="24">
        <v>2</v>
      </c>
      <c r="F31" s="24">
        <f>'Point distribution and weighing'!F31</f>
        <v>0</v>
      </c>
      <c r="G31" s="24">
        <f>'Point distribution and weighing'!G31</f>
        <v>0</v>
      </c>
    </row>
    <row r="32" spans="1:11" ht="15" customHeight="1" thickBot="1">
      <c r="B32" s="6" t="s">
        <v>59</v>
      </c>
      <c r="C32" s="52"/>
      <c r="D32" s="100"/>
      <c r="E32" s="101"/>
      <c r="F32" s="101"/>
      <c r="G32" s="102"/>
    </row>
    <row r="33" spans="1:7">
      <c r="A33" s="40">
        <v>5</v>
      </c>
      <c r="B33" s="108" t="s">
        <v>31</v>
      </c>
      <c r="C33" s="108"/>
      <c r="D33" s="108"/>
      <c r="E33" s="108"/>
      <c r="F33" s="108"/>
      <c r="G33" s="109"/>
    </row>
    <row r="34" spans="1:7" ht="40" customHeight="1">
      <c r="A34" s="42"/>
      <c r="B34" s="20" t="s">
        <v>32</v>
      </c>
      <c r="C34" s="17">
        <v>1</v>
      </c>
      <c r="D34" s="2">
        <f t="shared" ref="D34:D36" si="2">IF(C34=1, E34,)</f>
        <v>3</v>
      </c>
      <c r="E34" s="24">
        <f>'Point distribution and weighing'!E34</f>
        <v>3</v>
      </c>
      <c r="F34" s="24">
        <f>'Point distribution and weighing'!F34</f>
        <v>0</v>
      </c>
      <c r="G34" s="24">
        <f>'Point distribution and weighing'!G34</f>
        <v>3</v>
      </c>
    </row>
    <row r="35" spans="1:7" ht="27" customHeight="1">
      <c r="A35" s="42"/>
      <c r="B35" s="3" t="s">
        <v>33</v>
      </c>
      <c r="C35" s="2"/>
      <c r="D35" s="2">
        <f t="shared" si="2"/>
        <v>0</v>
      </c>
      <c r="E35" s="24">
        <f>'Point distribution and weighing'!E35</f>
        <v>1</v>
      </c>
      <c r="F35" s="24">
        <f>'Point distribution and weighing'!F35</f>
        <v>0</v>
      </c>
      <c r="G35" s="24">
        <f>'Point distribution and weighing'!G35</f>
        <v>0</v>
      </c>
    </row>
    <row r="36" spans="1:7" ht="15" customHeight="1">
      <c r="A36" s="42"/>
      <c r="B36" s="6" t="s">
        <v>34</v>
      </c>
      <c r="C36" s="5"/>
      <c r="D36" s="2">
        <f t="shared" si="2"/>
        <v>0</v>
      </c>
      <c r="E36" s="24">
        <f>'Point distribution and weighing'!E36</f>
        <v>0</v>
      </c>
      <c r="F36" s="24">
        <f>'Point distribution and weighing'!F36</f>
        <v>0</v>
      </c>
      <c r="G36" s="24">
        <f>'Point distribution and weighing'!G36</f>
        <v>0</v>
      </c>
    </row>
    <row r="37" spans="1:7" ht="15" customHeight="1" thickBot="1">
      <c r="A37" s="41"/>
      <c r="B37" s="50" t="s">
        <v>40</v>
      </c>
      <c r="C37" s="51"/>
      <c r="D37" s="105" t="s">
        <v>275</v>
      </c>
      <c r="E37" s="106"/>
      <c r="F37" s="106"/>
      <c r="G37" s="107"/>
    </row>
    <row r="38" spans="1:7">
      <c r="A38" s="40">
        <v>6</v>
      </c>
      <c r="B38" s="108" t="s">
        <v>35</v>
      </c>
      <c r="C38" s="108"/>
      <c r="D38" s="108"/>
      <c r="E38" s="108"/>
      <c r="F38" s="108"/>
      <c r="G38" s="109"/>
    </row>
    <row r="39" spans="1:7" ht="40" customHeight="1">
      <c r="A39" s="42"/>
      <c r="B39" s="20" t="s">
        <v>36</v>
      </c>
      <c r="C39" s="17"/>
      <c r="D39" s="2">
        <f t="shared" ref="D39:D41" si="3">IF(C39=1, E39,)</f>
        <v>0</v>
      </c>
      <c r="E39" s="24">
        <f>'Point distribution and weighing'!E39</f>
        <v>3</v>
      </c>
      <c r="F39" s="24">
        <f>'Point distribution and weighing'!F39</f>
        <v>0</v>
      </c>
      <c r="G39" s="24">
        <f>'Point distribution and weighing'!G39</f>
        <v>3</v>
      </c>
    </row>
    <row r="40" spans="1:7" ht="27" customHeight="1">
      <c r="A40" s="42"/>
      <c r="B40" s="3" t="s">
        <v>37</v>
      </c>
      <c r="C40" s="2"/>
      <c r="D40" s="2">
        <f t="shared" si="3"/>
        <v>0</v>
      </c>
      <c r="E40" s="24">
        <f>'Point distribution and weighing'!E40</f>
        <v>1</v>
      </c>
      <c r="F40" s="24">
        <f>'Point distribution and weighing'!F40</f>
        <v>0</v>
      </c>
      <c r="G40" s="24">
        <f>'Point distribution and weighing'!G40</f>
        <v>0</v>
      </c>
    </row>
    <row r="41" spans="1:7" ht="15" customHeight="1">
      <c r="A41" s="42"/>
      <c r="B41" s="6" t="s">
        <v>38</v>
      </c>
      <c r="C41" s="5"/>
      <c r="D41" s="2">
        <f t="shared" si="3"/>
        <v>0</v>
      </c>
      <c r="E41" s="24">
        <f>'Point distribution and weighing'!E41</f>
        <v>0</v>
      </c>
      <c r="F41" s="24">
        <f>'Point distribution and weighing'!F41</f>
        <v>0</v>
      </c>
      <c r="G41" s="24">
        <f>'Point distribution and weighing'!G41</f>
        <v>0</v>
      </c>
    </row>
    <row r="42" spans="1:7" ht="15" customHeight="1" thickBot="1">
      <c r="A42" s="41"/>
      <c r="B42" s="50" t="s">
        <v>39</v>
      </c>
      <c r="C42" s="51"/>
      <c r="D42" s="86"/>
      <c r="E42" s="86"/>
      <c r="F42" s="86"/>
      <c r="G42" s="87"/>
    </row>
    <row r="43" spans="1:7" ht="27" customHeight="1">
      <c r="A43" s="40">
        <v>7</v>
      </c>
      <c r="B43" s="126" t="s">
        <v>41</v>
      </c>
      <c r="C43" s="127"/>
      <c r="D43" s="127"/>
      <c r="E43" s="127"/>
      <c r="F43" s="127"/>
      <c r="G43" s="128"/>
    </row>
    <row r="44" spans="1:7" ht="27" customHeight="1">
      <c r="A44" s="42"/>
      <c r="B44" s="19" t="s">
        <v>42</v>
      </c>
      <c r="C44" s="17">
        <v>1</v>
      </c>
      <c r="D44" s="2">
        <f t="shared" ref="D44:D46" si="4">IF(C44=1, E44,)</f>
        <v>3</v>
      </c>
      <c r="E44" s="24">
        <f>'Point distribution and weighing'!E44</f>
        <v>3</v>
      </c>
      <c r="F44" s="24">
        <f>'Point distribution and weighing'!F44</f>
        <v>0</v>
      </c>
      <c r="G44" s="24">
        <f>'Point distribution and weighing'!G44</f>
        <v>3</v>
      </c>
    </row>
    <row r="45" spans="1:7" ht="27" customHeight="1">
      <c r="A45" s="42"/>
      <c r="B45" s="7" t="s">
        <v>43</v>
      </c>
      <c r="C45" s="2"/>
      <c r="D45" s="2">
        <f t="shared" si="4"/>
        <v>0</v>
      </c>
      <c r="E45" s="24">
        <f>'Point distribution and weighing'!E45</f>
        <v>1</v>
      </c>
      <c r="F45" s="24">
        <f>'Point distribution and weighing'!F45</f>
        <v>0</v>
      </c>
      <c r="G45" s="24">
        <f>'Point distribution and weighing'!G45</f>
        <v>0</v>
      </c>
    </row>
    <row r="46" spans="1:7" ht="15" customHeight="1">
      <c r="A46" s="42"/>
      <c r="B46" s="8" t="s">
        <v>44</v>
      </c>
      <c r="C46" s="5"/>
      <c r="D46" s="2">
        <f t="shared" si="4"/>
        <v>0</v>
      </c>
      <c r="E46" s="24">
        <f>'Point distribution and weighing'!E46</f>
        <v>0</v>
      </c>
      <c r="F46" s="24">
        <f>'Point distribution and weighing'!F46</f>
        <v>0</v>
      </c>
      <c r="G46" s="24">
        <f>'Point distribution and weighing'!G46</f>
        <v>0</v>
      </c>
    </row>
    <row r="47" spans="1:7" ht="15" customHeight="1" thickBot="1">
      <c r="A47" s="41"/>
      <c r="B47" s="50" t="s">
        <v>45</v>
      </c>
      <c r="C47" s="51"/>
      <c r="D47" s="86" t="s">
        <v>276</v>
      </c>
      <c r="E47" s="86"/>
      <c r="F47" s="86"/>
      <c r="G47" s="87"/>
    </row>
    <row r="48" spans="1:7" ht="27.75" customHeight="1">
      <c r="A48" s="40">
        <v>8</v>
      </c>
      <c r="B48" s="127" t="s">
        <v>46</v>
      </c>
      <c r="C48" s="127"/>
      <c r="D48" s="127"/>
      <c r="E48" s="127"/>
      <c r="F48" s="127"/>
      <c r="G48" s="128"/>
    </row>
    <row r="49" spans="1:7" ht="15" customHeight="1">
      <c r="A49" s="42"/>
      <c r="B49" s="19" t="s">
        <v>47</v>
      </c>
      <c r="C49" s="17">
        <v>1</v>
      </c>
      <c r="D49" s="2">
        <f t="shared" ref="D49:D51" si="5">IF(C49=1, E49,)</f>
        <v>3</v>
      </c>
      <c r="E49" s="24">
        <f>'Point distribution and weighing'!E49</f>
        <v>3</v>
      </c>
      <c r="F49" s="24">
        <f>'Point distribution and weighing'!F49</f>
        <v>0</v>
      </c>
      <c r="G49" s="24">
        <f>'Point distribution and weighing'!G49</f>
        <v>3</v>
      </c>
    </row>
    <row r="50" spans="1:7" ht="15" customHeight="1">
      <c r="A50" s="42"/>
      <c r="B50" s="7" t="s">
        <v>48</v>
      </c>
      <c r="C50" s="2"/>
      <c r="D50" s="2">
        <f t="shared" si="5"/>
        <v>0</v>
      </c>
      <c r="E50" s="24">
        <f>'Point distribution and weighing'!E50</f>
        <v>1</v>
      </c>
      <c r="F50" s="24">
        <f>'Point distribution and weighing'!F50</f>
        <v>0</v>
      </c>
      <c r="G50" s="24">
        <f>'Point distribution and weighing'!G50</f>
        <v>0</v>
      </c>
    </row>
    <row r="51" spans="1:7" ht="15" customHeight="1">
      <c r="A51" s="42"/>
      <c r="B51" s="8" t="s">
        <v>49</v>
      </c>
      <c r="C51" s="5"/>
      <c r="D51" s="2">
        <f t="shared" si="5"/>
        <v>0</v>
      </c>
      <c r="E51" s="24">
        <f>'Point distribution and weighing'!E51</f>
        <v>0</v>
      </c>
      <c r="F51" s="24">
        <f>'Point distribution and weighing'!F51</f>
        <v>0</v>
      </c>
      <c r="G51" s="24">
        <f>'Point distribution and weighing'!G51</f>
        <v>0</v>
      </c>
    </row>
    <row r="52" spans="1:7" ht="15" customHeight="1" thickBot="1">
      <c r="A52" s="41"/>
      <c r="B52" s="50" t="s">
        <v>45</v>
      </c>
      <c r="C52" s="51"/>
      <c r="D52" s="105" t="s">
        <v>277</v>
      </c>
      <c r="E52" s="106"/>
      <c r="F52" s="106"/>
      <c r="G52" s="107"/>
    </row>
    <row r="53" spans="1:7" ht="27" customHeight="1">
      <c r="A53" s="40">
        <v>9</v>
      </c>
      <c r="B53" s="126" t="s">
        <v>50</v>
      </c>
      <c r="C53" s="127"/>
      <c r="D53" s="127"/>
      <c r="E53" s="127"/>
      <c r="F53" s="127"/>
      <c r="G53" s="128"/>
    </row>
    <row r="54" spans="1:7" ht="15" customHeight="1">
      <c r="A54" s="42"/>
      <c r="B54" s="19" t="s">
        <v>51</v>
      </c>
      <c r="C54" s="17"/>
      <c r="D54" s="2">
        <f t="shared" ref="D54:D56" si="6">IF(C54=1, E54,)</f>
        <v>0</v>
      </c>
      <c r="E54" s="24">
        <f>'Point distribution and weighing'!E54</f>
        <v>3</v>
      </c>
      <c r="F54" s="24">
        <f>'Point distribution and weighing'!F54</f>
        <v>0</v>
      </c>
      <c r="G54" s="24">
        <f>'Point distribution and weighing'!G54</f>
        <v>3</v>
      </c>
    </row>
    <row r="55" spans="1:7" ht="15" customHeight="1">
      <c r="A55" s="42"/>
      <c r="B55" s="7" t="s">
        <v>52</v>
      </c>
      <c r="C55" s="2">
        <v>1</v>
      </c>
      <c r="D55" s="2">
        <f t="shared" si="6"/>
        <v>1</v>
      </c>
      <c r="E55" s="24">
        <f>'Point distribution and weighing'!E55</f>
        <v>1</v>
      </c>
      <c r="F55" s="24">
        <f>'Point distribution and weighing'!F55</f>
        <v>0</v>
      </c>
      <c r="G55" s="24">
        <f>'Point distribution and weighing'!G55</f>
        <v>0</v>
      </c>
    </row>
    <row r="56" spans="1:7" ht="15" customHeight="1">
      <c r="A56" s="42"/>
      <c r="B56" s="8" t="s">
        <v>53</v>
      </c>
      <c r="C56" s="5"/>
      <c r="D56" s="2">
        <f t="shared" si="6"/>
        <v>0</v>
      </c>
      <c r="E56" s="24">
        <f>'Point distribution and weighing'!E56</f>
        <v>0</v>
      </c>
      <c r="F56" s="24">
        <f>'Point distribution and weighing'!F56</f>
        <v>0</v>
      </c>
      <c r="G56" s="24">
        <f>'Point distribution and weighing'!G56</f>
        <v>0</v>
      </c>
    </row>
    <row r="57" spans="1:7" ht="15" customHeight="1" thickBot="1">
      <c r="A57" s="41"/>
      <c r="B57" s="50" t="s">
        <v>54</v>
      </c>
      <c r="C57" s="51"/>
      <c r="D57" s="105"/>
      <c r="E57" s="106"/>
      <c r="F57" s="106"/>
      <c r="G57" s="107"/>
    </row>
    <row r="58" spans="1:7" ht="27" customHeight="1">
      <c r="A58" s="40">
        <v>10</v>
      </c>
      <c r="B58" s="129" t="s">
        <v>55</v>
      </c>
      <c r="C58" s="129"/>
      <c r="D58" s="129"/>
      <c r="E58" s="129"/>
      <c r="F58" s="129"/>
      <c r="G58" s="130"/>
    </row>
    <row r="59" spans="1:7">
      <c r="A59" s="42"/>
      <c r="B59" s="18" t="s">
        <v>57</v>
      </c>
      <c r="C59" s="18">
        <v>1</v>
      </c>
      <c r="D59" s="2">
        <f t="shared" ref="D59:D60" si="7">IF(C59=1, E59,)</f>
        <v>3</v>
      </c>
      <c r="E59" s="24">
        <f>'Point distribution and weighing'!E59</f>
        <v>3</v>
      </c>
      <c r="F59" s="24">
        <f>'Point distribution and weighing'!F59</f>
        <v>0</v>
      </c>
      <c r="G59" s="24">
        <f>'Point distribution and weighing'!G59</f>
        <v>3</v>
      </c>
    </row>
    <row r="60" spans="1:7">
      <c r="A60" s="42"/>
      <c r="B60" s="10" t="s">
        <v>58</v>
      </c>
      <c r="C60" s="2"/>
      <c r="D60" s="2">
        <f t="shared" si="7"/>
        <v>0</v>
      </c>
      <c r="E60" s="24">
        <f>'Point distribution and weighing'!E60</f>
        <v>0</v>
      </c>
      <c r="F60" s="24">
        <f>'Point distribution and weighing'!F60</f>
        <v>0</v>
      </c>
      <c r="G60" s="24">
        <f>'Point distribution and weighing'!G60</f>
        <v>0</v>
      </c>
    </row>
    <row r="61" spans="1:7" ht="27" customHeight="1" thickBot="1">
      <c r="A61" s="41"/>
      <c r="B61" s="37" t="s">
        <v>56</v>
      </c>
      <c r="C61" s="86" t="s">
        <v>278</v>
      </c>
      <c r="D61" s="86"/>
      <c r="E61" s="86"/>
      <c r="F61" s="86"/>
      <c r="G61" s="87"/>
    </row>
    <row r="62" spans="1:7" ht="15" thickBot="1">
      <c r="A62" s="40">
        <v>11</v>
      </c>
      <c r="B62" s="113" t="s">
        <v>61</v>
      </c>
      <c r="C62" s="113"/>
      <c r="D62" s="114"/>
      <c r="E62" s="114"/>
      <c r="F62" s="114"/>
      <c r="G62" s="115"/>
    </row>
    <row r="63" spans="1:7">
      <c r="B63" s="16" t="s">
        <v>25</v>
      </c>
      <c r="C63" s="17"/>
      <c r="D63" s="2">
        <f t="shared" ref="D63:D66" si="8">IF(C63=1, E63,)</f>
        <v>0</v>
      </c>
      <c r="E63" s="24">
        <f>'Point distribution and weighing'!E63</f>
        <v>0</v>
      </c>
      <c r="F63" s="24">
        <f>'Point distribution and weighing'!F63</f>
        <v>0</v>
      </c>
      <c r="G63" s="24">
        <f>'Point distribution and weighing'!G63</f>
        <v>0</v>
      </c>
    </row>
    <row r="64" spans="1:7">
      <c r="B64" s="12" t="s">
        <v>26</v>
      </c>
      <c r="C64" s="2"/>
      <c r="D64" s="2">
        <f t="shared" si="8"/>
        <v>0</v>
      </c>
      <c r="E64" s="24">
        <f>'Point distribution and weighing'!E64</f>
        <v>1</v>
      </c>
      <c r="F64" s="24">
        <f>'Point distribution and weighing'!F64</f>
        <v>0</v>
      </c>
      <c r="G64" s="24">
        <f>'Point distribution and weighing'!G64</f>
        <v>0</v>
      </c>
    </row>
    <row r="65" spans="1:7">
      <c r="B65" s="12" t="s">
        <v>27</v>
      </c>
      <c r="C65" s="2"/>
      <c r="D65" s="2">
        <f t="shared" si="8"/>
        <v>0</v>
      </c>
      <c r="E65" s="24">
        <f>'Point distribution and weighing'!E65</f>
        <v>2</v>
      </c>
      <c r="F65" s="24">
        <f>'Point distribution and weighing'!F65</f>
        <v>0</v>
      </c>
      <c r="G65" s="24">
        <f>'Point distribution and weighing'!G65</f>
        <v>0</v>
      </c>
    </row>
    <row r="66" spans="1:7">
      <c r="B66" s="13" t="s">
        <v>62</v>
      </c>
      <c r="C66" s="5">
        <v>1</v>
      </c>
      <c r="D66" s="2">
        <f t="shared" si="8"/>
        <v>3</v>
      </c>
      <c r="E66" s="24">
        <f>'Point distribution and weighing'!E66</f>
        <v>3</v>
      </c>
      <c r="F66" s="24">
        <f>'Point distribution and weighing'!F66</f>
        <v>0</v>
      </c>
      <c r="G66" s="24">
        <f>'Point distribution and weighing'!G66</f>
        <v>3</v>
      </c>
    </row>
    <row r="67" spans="1:7" ht="15" customHeight="1" thickBot="1">
      <c r="B67" s="3" t="s">
        <v>54</v>
      </c>
      <c r="C67" s="25"/>
      <c r="D67" s="116" t="s">
        <v>279</v>
      </c>
      <c r="E67" s="117"/>
      <c r="F67" s="117"/>
      <c r="G67" s="118"/>
    </row>
    <row r="68" spans="1:7">
      <c r="A68" s="40">
        <v>12</v>
      </c>
      <c r="B68" s="119" t="s">
        <v>68</v>
      </c>
      <c r="C68" s="108"/>
      <c r="D68" s="108"/>
      <c r="E68" s="108"/>
      <c r="F68" s="108"/>
      <c r="G68" s="109"/>
    </row>
    <row r="69" spans="1:7">
      <c r="A69" s="42"/>
      <c r="B69" s="22" t="s">
        <v>63</v>
      </c>
      <c r="C69" s="17">
        <v>1</v>
      </c>
      <c r="D69" s="17" t="s">
        <v>261</v>
      </c>
      <c r="E69" s="70"/>
      <c r="F69" s="17"/>
      <c r="G69" s="53"/>
    </row>
    <row r="70" spans="1:7">
      <c r="A70" s="42"/>
      <c r="B70" s="14" t="s">
        <v>64</v>
      </c>
      <c r="C70" s="2"/>
      <c r="D70" s="2">
        <f t="shared" ref="D70:D72" si="9">IF(C70=1, E70,)</f>
        <v>0</v>
      </c>
      <c r="E70" s="24">
        <f>'Point distribution and weighing'!E70</f>
        <v>0</v>
      </c>
      <c r="F70" s="24">
        <f>'Point distribution and weighing'!F70</f>
        <v>0</v>
      </c>
      <c r="G70" s="24">
        <f>'Point distribution and weighing'!G70</f>
        <v>0</v>
      </c>
    </row>
    <row r="71" spans="1:7" ht="15" customHeight="1">
      <c r="A71" s="42"/>
      <c r="B71" s="11" t="s">
        <v>65</v>
      </c>
      <c r="C71" s="2"/>
      <c r="D71" s="2">
        <f t="shared" si="9"/>
        <v>0</v>
      </c>
      <c r="E71" s="24">
        <f>'Point distribution and weighing'!E71</f>
        <v>0</v>
      </c>
      <c r="F71" s="24">
        <f>'Point distribution and weighing'!F71</f>
        <v>0</v>
      </c>
      <c r="G71" s="24">
        <f>'Point distribution and weighing'!G71</f>
        <v>0</v>
      </c>
    </row>
    <row r="72" spans="1:7" ht="15" customHeight="1">
      <c r="A72" s="42"/>
      <c r="B72" s="11" t="s">
        <v>66</v>
      </c>
      <c r="C72" s="2"/>
      <c r="D72" s="2">
        <f t="shared" si="9"/>
        <v>0</v>
      </c>
      <c r="E72" s="24">
        <f>'Point distribution and weighing'!E72</f>
        <v>4</v>
      </c>
      <c r="F72" s="24">
        <f>'Point distribution and weighing'!F72</f>
        <v>0</v>
      </c>
      <c r="G72" s="24">
        <f>'Point distribution and weighing'!G72</f>
        <v>4</v>
      </c>
    </row>
    <row r="73" spans="1:7" ht="15" customHeight="1">
      <c r="A73" s="42"/>
      <c r="B73" s="11" t="s">
        <v>67</v>
      </c>
      <c r="C73" s="2"/>
      <c r="D73" s="2">
        <f>IF(AND(C73=1, C72=0), E73,)</f>
        <v>0</v>
      </c>
      <c r="E73" s="24">
        <f>'Point distribution and weighing'!E73</f>
        <v>2</v>
      </c>
      <c r="F73" s="24">
        <f>'Point distribution and weighing'!F73</f>
        <v>0</v>
      </c>
      <c r="G73" s="24">
        <f>'Point distribution and weighing'!G73</f>
        <v>0</v>
      </c>
    </row>
    <row r="74" spans="1:7" ht="15" customHeight="1">
      <c r="A74" s="42"/>
      <c r="B74" s="15" t="s">
        <v>69</v>
      </c>
      <c r="C74" s="5">
        <v>1</v>
      </c>
      <c r="D74" s="2">
        <f>IF(AND(C74=1, C73=0, C72=0), E74,)</f>
        <v>1</v>
      </c>
      <c r="E74" s="24">
        <f>'Point distribution and weighing'!E74</f>
        <v>1</v>
      </c>
      <c r="F74" s="24">
        <f>'Point distribution and weighing'!F74</f>
        <v>0</v>
      </c>
      <c r="G74" s="24">
        <f>'Point distribution and weighing'!G74</f>
        <v>0</v>
      </c>
    </row>
    <row r="75" spans="1:7" ht="15" customHeight="1" thickBot="1">
      <c r="A75" s="41"/>
      <c r="B75" s="37" t="s">
        <v>54</v>
      </c>
      <c r="C75" s="51"/>
      <c r="D75" s="105" t="s">
        <v>280</v>
      </c>
      <c r="E75" s="106"/>
      <c r="F75" s="106"/>
      <c r="G75" s="107"/>
    </row>
    <row r="76" spans="1:7" ht="30" customHeight="1">
      <c r="A76" s="40">
        <v>13</v>
      </c>
      <c r="B76" s="124" t="s">
        <v>70</v>
      </c>
      <c r="C76" s="124"/>
      <c r="D76" s="124"/>
      <c r="E76" s="124"/>
      <c r="F76" s="124"/>
      <c r="G76" s="125"/>
    </row>
    <row r="77" spans="1:7" ht="15" customHeight="1">
      <c r="A77" s="42"/>
      <c r="B77" s="11" t="s">
        <v>71</v>
      </c>
      <c r="C77" s="2">
        <v>1</v>
      </c>
      <c r="D77" s="2">
        <f t="shared" ref="D77:D80" si="10">IF(C77=1, E77,)</f>
        <v>3</v>
      </c>
      <c r="E77" s="24">
        <f>'Point distribution and weighing'!E77</f>
        <v>3</v>
      </c>
      <c r="F77" s="24">
        <f>'Point distribution and weighing'!F77</f>
        <v>0</v>
      </c>
      <c r="G77" s="24">
        <f>'Point distribution and weighing'!G77</f>
        <v>3</v>
      </c>
    </row>
    <row r="78" spans="1:7" ht="30" customHeight="1">
      <c r="A78" s="42"/>
      <c r="B78" s="11" t="s">
        <v>72</v>
      </c>
      <c r="C78" s="2"/>
      <c r="D78" s="2">
        <f t="shared" si="10"/>
        <v>0</v>
      </c>
      <c r="E78" s="24">
        <f>'Point distribution and weighing'!E78</f>
        <v>2</v>
      </c>
      <c r="F78" s="24">
        <f>'Point distribution and weighing'!F78</f>
        <v>0</v>
      </c>
      <c r="G78" s="24">
        <f>'Point distribution and weighing'!G78</f>
        <v>0</v>
      </c>
    </row>
    <row r="79" spans="1:7" ht="15" customHeight="1">
      <c r="A79" s="42"/>
      <c r="B79" s="11" t="s">
        <v>73</v>
      </c>
      <c r="C79" s="2"/>
      <c r="D79" s="2">
        <f t="shared" si="10"/>
        <v>0</v>
      </c>
      <c r="E79" s="24">
        <f>'Point distribution and weighing'!E79</f>
        <v>1</v>
      </c>
      <c r="F79" s="24">
        <f>'Point distribution and weighing'!F79</f>
        <v>0</v>
      </c>
      <c r="G79" s="24">
        <f>'Point distribution and weighing'!G79</f>
        <v>0</v>
      </c>
    </row>
    <row r="80" spans="1:7" ht="15" customHeight="1">
      <c r="A80" s="42"/>
      <c r="B80" s="15" t="s">
        <v>74</v>
      </c>
      <c r="C80" s="5"/>
      <c r="D80" s="2">
        <f t="shared" si="10"/>
        <v>0</v>
      </c>
      <c r="E80" s="24">
        <f>'Point distribution and weighing'!E80</f>
        <v>0</v>
      </c>
      <c r="F80" s="24">
        <f>'Point distribution and weighing'!F80</f>
        <v>0</v>
      </c>
      <c r="G80" s="24">
        <f>'Point distribution and weighing'!G80</f>
        <v>0</v>
      </c>
    </row>
    <row r="81" spans="1:7" ht="15" customHeight="1" thickBot="1">
      <c r="A81" s="41"/>
      <c r="B81" s="37" t="s">
        <v>54</v>
      </c>
      <c r="C81" s="51"/>
      <c r="D81" s="105" t="s">
        <v>281</v>
      </c>
      <c r="E81" s="106"/>
      <c r="F81" s="106"/>
      <c r="G81" s="107"/>
    </row>
    <row r="82" spans="1:7">
      <c r="A82" s="40">
        <v>14</v>
      </c>
      <c r="B82" s="122" t="s">
        <v>75</v>
      </c>
      <c r="C82" s="122"/>
      <c r="D82" s="122"/>
      <c r="E82" s="122"/>
      <c r="F82" s="122"/>
      <c r="G82" s="123"/>
    </row>
    <row r="83" spans="1:7" ht="15" customHeight="1">
      <c r="A83" s="42"/>
      <c r="B83" s="3" t="s">
        <v>76</v>
      </c>
      <c r="C83" s="2">
        <v>1</v>
      </c>
      <c r="D83" s="2">
        <f t="shared" ref="D83:D86" si="11">IF(C83=1, E83,)</f>
        <v>3</v>
      </c>
      <c r="E83" s="24">
        <f>'Point distribution and weighing'!E83</f>
        <v>3</v>
      </c>
      <c r="F83" s="24">
        <f>'Point distribution and weighing'!F83</f>
        <v>0</v>
      </c>
      <c r="G83" s="24">
        <f>'Point distribution and weighing'!G83</f>
        <v>3</v>
      </c>
    </row>
    <row r="84" spans="1:7" ht="27" customHeight="1">
      <c r="A84" s="42"/>
      <c r="B84" s="3" t="s">
        <v>77</v>
      </c>
      <c r="C84" s="2"/>
      <c r="D84" s="2">
        <f t="shared" si="11"/>
        <v>0</v>
      </c>
      <c r="E84" s="24">
        <f>'Point distribution and weighing'!E84</f>
        <v>2</v>
      </c>
      <c r="F84" s="24">
        <f>'Point distribution and weighing'!F84</f>
        <v>0</v>
      </c>
      <c r="G84" s="24">
        <f>'Point distribution and weighing'!G84</f>
        <v>0</v>
      </c>
    </row>
    <row r="85" spans="1:7" ht="15" customHeight="1">
      <c r="A85" s="42"/>
      <c r="B85" s="3" t="s">
        <v>78</v>
      </c>
      <c r="C85" s="2"/>
      <c r="D85" s="2">
        <f t="shared" si="11"/>
        <v>0</v>
      </c>
      <c r="E85" s="24">
        <f>'Point distribution and weighing'!E85</f>
        <v>1</v>
      </c>
      <c r="F85" s="24">
        <f>'Point distribution and weighing'!F85</f>
        <v>0</v>
      </c>
      <c r="G85" s="24">
        <f>'Point distribution and weighing'!G85</f>
        <v>0</v>
      </c>
    </row>
    <row r="86" spans="1:7" ht="15" customHeight="1">
      <c r="A86" s="42"/>
      <c r="B86" s="6" t="s">
        <v>79</v>
      </c>
      <c r="C86" s="5"/>
      <c r="D86" s="2">
        <f t="shared" si="11"/>
        <v>0</v>
      </c>
      <c r="E86" s="24">
        <f>'Point distribution and weighing'!E86</f>
        <v>0</v>
      </c>
      <c r="F86" s="24">
        <f>'Point distribution and weighing'!F86</f>
        <v>0</v>
      </c>
      <c r="G86" s="24">
        <f>'Point distribution and weighing'!G86</f>
        <v>0</v>
      </c>
    </row>
    <row r="87" spans="1:7" ht="15" customHeight="1" thickBot="1">
      <c r="A87" s="41"/>
      <c r="B87" s="50" t="s">
        <v>80</v>
      </c>
      <c r="C87" s="51"/>
      <c r="D87" s="105" t="s">
        <v>281</v>
      </c>
      <c r="E87" s="106"/>
      <c r="F87" s="106"/>
      <c r="G87" s="107"/>
    </row>
    <row r="88" spans="1:7">
      <c r="A88" s="40">
        <v>15</v>
      </c>
      <c r="B88" s="119" t="s">
        <v>81</v>
      </c>
      <c r="C88" s="108"/>
      <c r="D88" s="108"/>
      <c r="E88" s="108"/>
      <c r="F88" s="108"/>
      <c r="G88" s="109"/>
    </row>
    <row r="89" spans="1:7" ht="27" customHeight="1">
      <c r="A89" s="42"/>
      <c r="B89" s="23" t="s">
        <v>82</v>
      </c>
      <c r="C89" s="17"/>
      <c r="D89" s="2">
        <f t="shared" ref="D89:D92" si="12">IF(C89=1, E89,)</f>
        <v>0</v>
      </c>
      <c r="E89" s="24">
        <f>'Point distribution and weighing'!E89</f>
        <v>3</v>
      </c>
      <c r="F89" s="24">
        <f>'Point distribution and weighing'!F89</f>
        <v>0</v>
      </c>
      <c r="G89" s="24">
        <f>'Point distribution and weighing'!G89</f>
        <v>3</v>
      </c>
    </row>
    <row r="90" spans="1:7" ht="27" customHeight="1">
      <c r="A90" s="42"/>
      <c r="B90" s="11" t="s">
        <v>83</v>
      </c>
      <c r="C90" s="2"/>
      <c r="D90" s="2">
        <f t="shared" si="12"/>
        <v>0</v>
      </c>
      <c r="E90" s="24">
        <f>'Point distribution and weighing'!E90</f>
        <v>2</v>
      </c>
      <c r="F90" s="24">
        <f>'Point distribution and weighing'!F90</f>
        <v>0</v>
      </c>
      <c r="G90" s="24">
        <f>'Point distribution and weighing'!G90</f>
        <v>0</v>
      </c>
    </row>
    <row r="91" spans="1:7" ht="27" customHeight="1">
      <c r="A91" s="42"/>
      <c r="B91" s="11" t="s">
        <v>84</v>
      </c>
      <c r="C91" s="2"/>
      <c r="D91" s="2">
        <f t="shared" si="12"/>
        <v>0</v>
      </c>
      <c r="E91" s="24">
        <f>'Point distribution and weighing'!E91</f>
        <v>1</v>
      </c>
      <c r="F91" s="24">
        <f>'Point distribution and weighing'!F91</f>
        <v>0</v>
      </c>
      <c r="G91" s="24">
        <f>'Point distribution and weighing'!G91</f>
        <v>0</v>
      </c>
    </row>
    <row r="92" spans="1:7" ht="27" customHeight="1">
      <c r="A92" s="42"/>
      <c r="B92" s="15" t="s">
        <v>85</v>
      </c>
      <c r="C92" s="5"/>
      <c r="D92" s="2">
        <f t="shared" si="12"/>
        <v>0</v>
      </c>
      <c r="E92" s="24">
        <f>'Point distribution and weighing'!E92</f>
        <v>0</v>
      </c>
      <c r="F92" s="24">
        <f>'Point distribution and weighing'!F92</f>
        <v>0</v>
      </c>
      <c r="G92" s="24">
        <f>'Point distribution and weighing'!G92</f>
        <v>0</v>
      </c>
    </row>
    <row r="93" spans="1:7" ht="15" customHeight="1" thickBot="1">
      <c r="A93" s="41"/>
      <c r="B93" s="37" t="s">
        <v>54</v>
      </c>
      <c r="C93" s="51"/>
      <c r="D93" s="86" t="s">
        <v>282</v>
      </c>
      <c r="E93" s="86"/>
      <c r="F93" s="86"/>
      <c r="G93" s="87"/>
    </row>
    <row r="94" spans="1:7">
      <c r="C94" s="28" t="s">
        <v>283</v>
      </c>
      <c r="D94" s="28" t="s">
        <v>103</v>
      </c>
    </row>
    <row r="95" spans="1:7" ht="28">
      <c r="C95" s="63" t="s">
        <v>123</v>
      </c>
      <c r="D95" s="61">
        <f>SUM(D20:D24, D27:D31,D34:D36,D39:D41,D44:D46,D49:D51,D54:D56,D59:D60,D63:D66,D69:D74,D77:D80,D83:D86,D89:D92)</f>
        <v>29</v>
      </c>
      <c r="E95" s="62" t="s">
        <v>124</v>
      </c>
      <c r="F95" s="61">
        <f>SUM(G20:G24, G27:G31,G34:G36,G39:G41,G44:G46,G49:G51,G54:G56,G59:G60,G63:G66,G69:G75,G77:G80,G83:G86,G89:G92)</f>
        <v>42</v>
      </c>
    </row>
    <row r="96" spans="1:7">
      <c r="C96" s="63" t="s">
        <v>264</v>
      </c>
      <c r="D96" s="61">
        <f>SUM(I10,I18)</f>
        <v>2.3714285714285714</v>
      </c>
      <c r="E96" s="62" t="s">
        <v>265</v>
      </c>
      <c r="F96" s="61">
        <f>SUM(K10,K18)</f>
        <v>8</v>
      </c>
      <c r="G96" s="26"/>
    </row>
    <row r="97" spans="3:7" ht="28">
      <c r="C97" s="63" t="s">
        <v>120</v>
      </c>
      <c r="D97" s="61">
        <f>SUM(D95:D96)</f>
        <v>31.37142857142857</v>
      </c>
      <c r="E97" s="62" t="s">
        <v>125</v>
      </c>
      <c r="F97" s="61">
        <f>SUM(F95:F96)</f>
        <v>50</v>
      </c>
      <c r="G97" s="26"/>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7"/>
  <sheetViews>
    <sheetView showGridLines="0" workbookViewId="0">
      <pane ySplit="2" topLeftCell="A87" activePane="bottomLeft" state="frozen"/>
      <selection activeCell="B96" sqref="B96"/>
      <selection pane="bottomLeft" activeCell="B96" sqref="B96"/>
    </sheetView>
  </sheetViews>
  <sheetFormatPr baseColWidth="10" defaultColWidth="8.83203125" defaultRowHeight="14" x14ac:dyDescent="0"/>
  <cols>
    <col min="1" max="1" width="5.6640625" customWidth="1"/>
    <col min="2" max="2" width="64.83203125" customWidth="1"/>
    <col min="3" max="3" width="10.33203125" customWidth="1"/>
    <col min="4" max="4" width="17.1640625" customWidth="1"/>
    <col min="5" max="5" width="17.5" customWidth="1"/>
    <col min="6" max="6" width="15.83203125" customWidth="1"/>
    <col min="7" max="7" width="11.1640625" customWidth="1"/>
    <col min="8" max="8" width="6.5" customWidth="1"/>
    <col min="9" max="9" width="8.33203125" customWidth="1"/>
    <col min="10" max="10" width="10.5" customWidth="1"/>
    <col min="11" max="11" width="5.6640625" customWidth="1"/>
  </cols>
  <sheetData>
    <row r="2" spans="1:11" ht="15" thickBot="1">
      <c r="A2" t="s">
        <v>127</v>
      </c>
      <c r="C2" t="s">
        <v>86</v>
      </c>
      <c r="D2" t="s">
        <v>87</v>
      </c>
      <c r="E2" t="s">
        <v>88</v>
      </c>
      <c r="F2" t="s">
        <v>132</v>
      </c>
      <c r="G2" t="s">
        <v>260</v>
      </c>
    </row>
    <row r="3" spans="1:11" ht="30" customHeight="1">
      <c r="A3" s="45">
        <v>1</v>
      </c>
      <c r="B3" s="88" t="s">
        <v>0</v>
      </c>
      <c r="C3" s="90"/>
      <c r="D3" s="90"/>
      <c r="E3" s="90"/>
      <c r="F3" s="90"/>
      <c r="G3" s="91"/>
    </row>
    <row r="4" spans="1:11" ht="52.5" customHeight="1">
      <c r="A4" s="42"/>
      <c r="B4" s="43" t="s">
        <v>1</v>
      </c>
      <c r="C4" s="44" t="s">
        <v>2</v>
      </c>
      <c r="D4" s="44" t="s">
        <v>3</v>
      </c>
      <c r="E4" s="44" t="s">
        <v>4</v>
      </c>
      <c r="F4" s="44" t="s">
        <v>5</v>
      </c>
      <c r="G4" s="46"/>
    </row>
    <row r="5" spans="1:11">
      <c r="A5" s="42"/>
      <c r="B5" s="11" t="s">
        <v>6</v>
      </c>
      <c r="C5" s="11"/>
      <c r="D5" s="11"/>
      <c r="E5" s="11">
        <v>1</v>
      </c>
      <c r="F5" s="11"/>
      <c r="G5" s="46"/>
    </row>
    <row r="6" spans="1:11" ht="14.25" customHeight="1">
      <c r="A6" s="42"/>
      <c r="B6" s="11" t="s">
        <v>7</v>
      </c>
      <c r="C6" s="11"/>
      <c r="D6" s="11"/>
      <c r="E6" s="11">
        <v>1</v>
      </c>
      <c r="F6" s="11"/>
      <c r="G6" s="46"/>
    </row>
    <row r="7" spans="1:11" ht="15" customHeight="1">
      <c r="A7" s="42"/>
      <c r="B7" s="11" t="s">
        <v>8</v>
      </c>
      <c r="C7" s="11"/>
      <c r="D7" s="11"/>
      <c r="E7" s="11">
        <v>1</v>
      </c>
      <c r="F7" s="11"/>
      <c r="G7" s="46"/>
    </row>
    <row r="8" spans="1:11" ht="15" customHeight="1">
      <c r="A8" s="42"/>
      <c r="B8" s="11" t="s">
        <v>9</v>
      </c>
      <c r="C8" s="11"/>
      <c r="D8" s="11"/>
      <c r="E8" s="11">
        <v>1</v>
      </c>
      <c r="F8" s="11"/>
      <c r="G8" s="46"/>
    </row>
    <row r="9" spans="1:11" ht="15" thickBot="1">
      <c r="A9" s="41"/>
      <c r="B9" s="37" t="s">
        <v>10</v>
      </c>
      <c r="C9" s="37">
        <v>1</v>
      </c>
      <c r="D9" s="37"/>
      <c r="E9" s="37"/>
      <c r="F9" s="37"/>
      <c r="G9" s="47"/>
    </row>
    <row r="10" spans="1:11" ht="30" customHeight="1">
      <c r="A10" s="40">
        <v>2</v>
      </c>
      <c r="B10" s="131" t="s">
        <v>11</v>
      </c>
      <c r="C10" s="132"/>
      <c r="D10" s="132"/>
      <c r="E10" s="132"/>
      <c r="F10" s="132"/>
      <c r="G10" s="133"/>
      <c r="H10" s="63" t="s">
        <v>263</v>
      </c>
      <c r="I10" s="71">
        <f>SUM(C5*'Point distribution and weighing'!C5, C6*'Point distribution and weighing'!C6, C7*'Point distribution and weighing'!C7, 'Point distribution and weighing'!C8*C8, C9*'Point distribution and weighing'!C9, 'Point distribution and weighing'!D5*D5, D6*'Point distribution and weighing'!D6, 'Point distribution and weighing'!D7*D7, D8*'Point distribution and weighing'!D8, 'Point distribution and weighing'!D9*D9, E5*'Point distribution and weighing'!E5, 'Point distribution and weighing'!E6*E6, E7*'Point distribution and weighing'!E7, 'Point distribution and weighing'!E8*E8, E9*'Point distribution and weighing'!E9, 'Point distribution and weighing'!F5*F5, F6*'Point distribution and weighing'!F6, 'Point distribution and weighing'!F7*F7, F8*'Point distribution and weighing'!F8, 'Point distribution and weighing'!F9*F9)*'Point distribution and weighing'!I10</f>
        <v>1.6</v>
      </c>
      <c r="J10" s="62" t="s">
        <v>121</v>
      </c>
      <c r="K10" s="61">
        <v>3</v>
      </c>
    </row>
    <row r="11" spans="1:11" ht="30" customHeight="1">
      <c r="A11" s="42"/>
      <c r="B11" s="34"/>
      <c r="C11" s="34" t="s">
        <v>12</v>
      </c>
      <c r="D11" s="34" t="s">
        <v>13</v>
      </c>
      <c r="E11" s="34" t="s">
        <v>14</v>
      </c>
      <c r="F11" s="34" t="s">
        <v>15</v>
      </c>
      <c r="G11" s="35" t="s">
        <v>16</v>
      </c>
    </row>
    <row r="12" spans="1:11" ht="15" customHeight="1">
      <c r="A12" s="42"/>
      <c r="B12" s="11" t="s">
        <v>17</v>
      </c>
      <c r="C12" s="9"/>
      <c r="D12" s="11"/>
      <c r="E12" s="9"/>
      <c r="F12" s="9">
        <v>1</v>
      </c>
      <c r="G12" s="36"/>
    </row>
    <row r="13" spans="1:11" ht="15" customHeight="1">
      <c r="A13" s="42"/>
      <c r="B13" s="11" t="s">
        <v>18</v>
      </c>
      <c r="C13" s="9"/>
      <c r="D13" s="11"/>
      <c r="E13" s="9"/>
      <c r="F13" s="9"/>
      <c r="G13" s="36"/>
    </row>
    <row r="14" spans="1:11" ht="27" customHeight="1">
      <c r="A14" s="42"/>
      <c r="B14" s="11" t="s">
        <v>19</v>
      </c>
      <c r="C14" s="9"/>
      <c r="D14" s="11"/>
      <c r="E14" s="9"/>
      <c r="F14" s="9">
        <v>1</v>
      </c>
      <c r="G14" s="36"/>
    </row>
    <row r="15" spans="1:11" ht="15" customHeight="1">
      <c r="A15" s="42"/>
      <c r="B15" s="11" t="s">
        <v>20</v>
      </c>
      <c r="C15" s="9"/>
      <c r="D15" s="11"/>
      <c r="E15" s="9"/>
      <c r="F15" s="9"/>
      <c r="G15" s="36"/>
    </row>
    <row r="16" spans="1:11" ht="15" customHeight="1">
      <c r="A16" s="42"/>
      <c r="B16" s="11" t="s">
        <v>21</v>
      </c>
      <c r="C16" s="9">
        <v>1</v>
      </c>
      <c r="D16" s="11"/>
      <c r="E16" s="9"/>
      <c r="F16" s="9"/>
      <c r="G16" s="36"/>
    </row>
    <row r="17" spans="1:11" ht="27" customHeight="1">
      <c r="A17" s="42"/>
      <c r="B17" s="11" t="s">
        <v>22</v>
      </c>
      <c r="C17" s="9"/>
      <c r="D17" s="11">
        <v>1</v>
      </c>
      <c r="E17" s="9"/>
      <c r="F17" s="9"/>
      <c r="G17" s="36"/>
    </row>
    <row r="18" spans="1:11" ht="15" customHeight="1" thickBot="1">
      <c r="A18" s="41"/>
      <c r="B18" s="37" t="s">
        <v>23</v>
      </c>
      <c r="C18" s="38"/>
      <c r="D18" s="37">
        <v>1</v>
      </c>
      <c r="E18" s="38"/>
      <c r="F18" s="38"/>
      <c r="G18" s="39"/>
      <c r="H18" s="63" t="s">
        <v>119</v>
      </c>
      <c r="I18" s="61">
        <f>SUM(C12:G18)*'Point distribution and weighing'!I17</f>
        <v>0.71428571428571419</v>
      </c>
      <c r="J18" s="62" t="s">
        <v>122</v>
      </c>
      <c r="K18" s="61">
        <v>5</v>
      </c>
    </row>
    <row r="19" spans="1:11" ht="27" customHeight="1">
      <c r="A19" s="48">
        <v>3</v>
      </c>
      <c r="B19" s="126" t="s">
        <v>24</v>
      </c>
      <c r="C19" s="127"/>
      <c r="D19" s="127"/>
      <c r="E19" s="127"/>
      <c r="F19" s="127"/>
      <c r="G19" s="128"/>
    </row>
    <row r="20" spans="1:11">
      <c r="A20" s="42"/>
      <c r="B20" s="1" t="s">
        <v>25</v>
      </c>
      <c r="C20" s="2"/>
      <c r="D20" s="2">
        <f>IF(C20=1, E20,)</f>
        <v>0</v>
      </c>
      <c r="E20" s="24">
        <f>'Point distribution and weighing'!E20</f>
        <v>0</v>
      </c>
      <c r="F20" s="24">
        <f>'Point distribution and weighing'!F20</f>
        <v>0</v>
      </c>
      <c r="G20" s="24">
        <f>'Point distribution and weighing'!G20</f>
        <v>4</v>
      </c>
    </row>
    <row r="21" spans="1:11">
      <c r="A21" s="42"/>
      <c r="B21" s="1" t="s">
        <v>26</v>
      </c>
      <c r="C21" s="2"/>
      <c r="D21" s="2">
        <f t="shared" ref="D21:D24" si="0">IF(C21=1, E21,)</f>
        <v>0</v>
      </c>
      <c r="E21" s="24">
        <f>'Point distribution and weighing'!E21</f>
        <v>1</v>
      </c>
      <c r="F21" s="24">
        <f>'Point distribution and weighing'!F21</f>
        <v>0</v>
      </c>
      <c r="G21" s="24">
        <f>'Point distribution and weighing'!G21</f>
        <v>0</v>
      </c>
    </row>
    <row r="22" spans="1:11">
      <c r="A22" s="42"/>
      <c r="B22" s="1" t="s">
        <v>27</v>
      </c>
      <c r="C22" s="2">
        <v>1</v>
      </c>
      <c r="D22" s="2">
        <f t="shared" si="0"/>
        <v>2</v>
      </c>
      <c r="E22" s="24">
        <f>'Point distribution and weighing'!E22</f>
        <v>2</v>
      </c>
      <c r="F22" s="24">
        <f>'Point distribution and weighing'!F22</f>
        <v>0</v>
      </c>
      <c r="G22" s="24">
        <f>'Point distribution and weighing'!G22</f>
        <v>0</v>
      </c>
    </row>
    <row r="23" spans="1:11">
      <c r="A23" s="42"/>
      <c r="B23" s="1" t="s">
        <v>28</v>
      </c>
      <c r="C23" s="2"/>
      <c r="D23" s="2">
        <f t="shared" si="0"/>
        <v>0</v>
      </c>
      <c r="E23" s="24">
        <f>'Point distribution and weighing'!E23</f>
        <v>4</v>
      </c>
      <c r="F23" s="24">
        <f>'Point distribution and weighing'!F23</f>
        <v>0</v>
      </c>
      <c r="G23" s="24">
        <f>'Point distribution and weighing'!G23</f>
        <v>0</v>
      </c>
    </row>
    <row r="24" spans="1:11">
      <c r="A24" s="42"/>
      <c r="B24" s="1" t="s">
        <v>29</v>
      </c>
      <c r="C24" s="2"/>
      <c r="D24" s="2">
        <f t="shared" si="0"/>
        <v>0</v>
      </c>
      <c r="E24" s="24">
        <f>'Point distribution and weighing'!E24</f>
        <v>2</v>
      </c>
      <c r="F24" s="24">
        <f>'Point distribution and weighing'!F24</f>
        <v>0</v>
      </c>
      <c r="G24" s="24">
        <f>'Point distribution and weighing'!G24</f>
        <v>0</v>
      </c>
    </row>
    <row r="25" spans="1:11" ht="15" customHeight="1" thickBot="1">
      <c r="A25" s="41"/>
      <c r="B25" s="50" t="s">
        <v>60</v>
      </c>
      <c r="C25" s="51"/>
      <c r="D25" s="86"/>
      <c r="E25" s="86"/>
      <c r="F25" s="86"/>
      <c r="G25" s="87"/>
    </row>
    <row r="26" spans="1:11" ht="27" customHeight="1">
      <c r="A26" s="48">
        <v>4</v>
      </c>
      <c r="B26" s="88" t="s">
        <v>30</v>
      </c>
      <c r="C26" s="89"/>
      <c r="D26" s="89"/>
      <c r="E26" s="89"/>
      <c r="F26" s="89"/>
      <c r="G26" s="134"/>
    </row>
    <row r="27" spans="1:11">
      <c r="B27" s="1" t="s">
        <v>25</v>
      </c>
      <c r="C27" s="2"/>
      <c r="D27" s="2">
        <f t="shared" ref="D27:D31" si="1">IF(C27=1, E27,)</f>
        <v>0</v>
      </c>
      <c r="E27" s="24">
        <f>'Point distribution and weighing'!E27</f>
        <v>0</v>
      </c>
      <c r="F27" s="24">
        <f>'Point distribution and weighing'!F27</f>
        <v>0</v>
      </c>
      <c r="G27" s="24">
        <f>'Point distribution and weighing'!G27</f>
        <v>4</v>
      </c>
    </row>
    <row r="28" spans="1:11">
      <c r="B28" s="1" t="s">
        <v>26</v>
      </c>
      <c r="C28" s="2"/>
      <c r="D28" s="2">
        <f t="shared" si="1"/>
        <v>0</v>
      </c>
      <c r="E28" s="24">
        <f>'Point distribution and weighing'!E28</f>
        <v>1</v>
      </c>
      <c r="F28" s="24">
        <f>'Point distribution and weighing'!F28</f>
        <v>0</v>
      </c>
      <c r="G28" s="24">
        <f>'Point distribution and weighing'!G28</f>
        <v>0</v>
      </c>
    </row>
    <row r="29" spans="1:11">
      <c r="B29" s="1" t="s">
        <v>27</v>
      </c>
      <c r="C29" s="2"/>
      <c r="D29" s="2">
        <f t="shared" si="1"/>
        <v>0</v>
      </c>
      <c r="E29" s="24">
        <f>'Point distribution and weighing'!E29</f>
        <v>2</v>
      </c>
      <c r="F29" s="24">
        <f>'Point distribution and weighing'!F29</f>
        <v>0</v>
      </c>
      <c r="G29" s="24">
        <f>'Point distribution and weighing'!G29</f>
        <v>0</v>
      </c>
    </row>
    <row r="30" spans="1:11">
      <c r="B30" s="1" t="s">
        <v>28</v>
      </c>
      <c r="C30" s="2">
        <v>1</v>
      </c>
      <c r="D30" s="2">
        <f t="shared" si="1"/>
        <v>4</v>
      </c>
      <c r="E30" s="24">
        <f>'Point distribution and weighing'!E30</f>
        <v>4</v>
      </c>
      <c r="F30" s="24">
        <f>'Point distribution and weighing'!F30</f>
        <v>0</v>
      </c>
      <c r="G30" s="24">
        <f>'Point distribution and weighing'!G30</f>
        <v>0</v>
      </c>
    </row>
    <row r="31" spans="1:11">
      <c r="B31" s="4" t="s">
        <v>29</v>
      </c>
      <c r="C31" s="5"/>
      <c r="D31" s="2">
        <f t="shared" si="1"/>
        <v>0</v>
      </c>
      <c r="E31" s="24">
        <v>2</v>
      </c>
      <c r="F31" s="24">
        <f>'Point distribution and weighing'!F31</f>
        <v>0</v>
      </c>
      <c r="G31" s="24">
        <f>'Point distribution and weighing'!G31</f>
        <v>0</v>
      </c>
    </row>
    <row r="32" spans="1:11" ht="15" customHeight="1" thickBot="1">
      <c r="B32" s="6" t="s">
        <v>59</v>
      </c>
      <c r="C32" s="52"/>
      <c r="D32" s="100"/>
      <c r="E32" s="101"/>
      <c r="F32" s="101"/>
      <c r="G32" s="102"/>
    </row>
    <row r="33" spans="1:7">
      <c r="A33" s="40">
        <v>5</v>
      </c>
      <c r="B33" s="108" t="s">
        <v>31</v>
      </c>
      <c r="C33" s="108"/>
      <c r="D33" s="108"/>
      <c r="E33" s="108"/>
      <c r="F33" s="108"/>
      <c r="G33" s="109"/>
    </row>
    <row r="34" spans="1:7" ht="40" customHeight="1">
      <c r="A34" s="42"/>
      <c r="B34" s="20" t="s">
        <v>32</v>
      </c>
      <c r="C34" s="17">
        <v>1</v>
      </c>
      <c r="D34" s="2">
        <f t="shared" ref="D34:D36" si="2">IF(C34=1, E34,)</f>
        <v>3</v>
      </c>
      <c r="E34" s="24">
        <f>'Point distribution and weighing'!E34</f>
        <v>3</v>
      </c>
      <c r="F34" s="24">
        <f>'Point distribution and weighing'!F34</f>
        <v>0</v>
      </c>
      <c r="G34" s="24">
        <f>'Point distribution and weighing'!G34</f>
        <v>3</v>
      </c>
    </row>
    <row r="35" spans="1:7" ht="27" customHeight="1">
      <c r="A35" s="42"/>
      <c r="B35" s="3" t="s">
        <v>33</v>
      </c>
      <c r="C35" s="2"/>
      <c r="D35" s="2">
        <f t="shared" si="2"/>
        <v>0</v>
      </c>
      <c r="E35" s="24">
        <f>'Point distribution and weighing'!E35</f>
        <v>1</v>
      </c>
      <c r="F35" s="24">
        <f>'Point distribution and weighing'!F35</f>
        <v>0</v>
      </c>
      <c r="G35" s="24">
        <f>'Point distribution and weighing'!G35</f>
        <v>0</v>
      </c>
    </row>
    <row r="36" spans="1:7" ht="15" customHeight="1">
      <c r="A36" s="42"/>
      <c r="B36" s="6" t="s">
        <v>34</v>
      </c>
      <c r="C36" s="5"/>
      <c r="D36" s="2">
        <f t="shared" si="2"/>
        <v>0</v>
      </c>
      <c r="E36" s="24">
        <f>'Point distribution and weighing'!E36</f>
        <v>0</v>
      </c>
      <c r="F36" s="24">
        <f>'Point distribution and weighing'!F36</f>
        <v>0</v>
      </c>
      <c r="G36" s="24">
        <f>'Point distribution and weighing'!G36</f>
        <v>0</v>
      </c>
    </row>
    <row r="37" spans="1:7" ht="15" customHeight="1" thickBot="1">
      <c r="A37" s="41"/>
      <c r="B37" s="50" t="s">
        <v>40</v>
      </c>
      <c r="C37" s="51"/>
      <c r="D37" s="105"/>
      <c r="E37" s="106"/>
      <c r="F37" s="106"/>
      <c r="G37" s="107"/>
    </row>
    <row r="38" spans="1:7">
      <c r="A38" s="40">
        <v>6</v>
      </c>
      <c r="B38" s="108" t="s">
        <v>35</v>
      </c>
      <c r="C38" s="108"/>
      <c r="D38" s="108"/>
      <c r="E38" s="108"/>
      <c r="F38" s="108"/>
      <c r="G38" s="109"/>
    </row>
    <row r="39" spans="1:7" ht="40" customHeight="1">
      <c r="A39" s="42"/>
      <c r="B39" s="20" t="s">
        <v>36</v>
      </c>
      <c r="C39" s="17"/>
      <c r="D39" s="2">
        <f t="shared" ref="D39:D41" si="3">IF(C39=1, E39,)</f>
        <v>0</v>
      </c>
      <c r="E39" s="24">
        <f>'Point distribution and weighing'!E39</f>
        <v>3</v>
      </c>
      <c r="F39" s="24">
        <f>'Point distribution and weighing'!F39</f>
        <v>0</v>
      </c>
      <c r="G39" s="24">
        <f>'Point distribution and weighing'!G39</f>
        <v>3</v>
      </c>
    </row>
    <row r="40" spans="1:7" ht="27" customHeight="1">
      <c r="A40" s="42"/>
      <c r="B40" s="3" t="s">
        <v>37</v>
      </c>
      <c r="C40" s="2">
        <v>1</v>
      </c>
      <c r="D40" s="2">
        <f t="shared" si="3"/>
        <v>1</v>
      </c>
      <c r="E40" s="24">
        <f>'Point distribution and weighing'!E40</f>
        <v>1</v>
      </c>
      <c r="F40" s="24">
        <f>'Point distribution and weighing'!F40</f>
        <v>0</v>
      </c>
      <c r="G40" s="24">
        <f>'Point distribution and weighing'!G40</f>
        <v>0</v>
      </c>
    </row>
    <row r="41" spans="1:7" ht="15" customHeight="1">
      <c r="A41" s="42"/>
      <c r="B41" s="6" t="s">
        <v>38</v>
      </c>
      <c r="C41" s="5"/>
      <c r="D41" s="2">
        <f t="shared" si="3"/>
        <v>0</v>
      </c>
      <c r="E41" s="24">
        <f>'Point distribution and weighing'!E41</f>
        <v>0</v>
      </c>
      <c r="F41" s="24">
        <f>'Point distribution and weighing'!F41</f>
        <v>0</v>
      </c>
      <c r="G41" s="24">
        <f>'Point distribution and weighing'!G41</f>
        <v>0</v>
      </c>
    </row>
    <row r="42" spans="1:7" ht="15" customHeight="1" thickBot="1">
      <c r="A42" s="41"/>
      <c r="B42" s="50" t="s">
        <v>39</v>
      </c>
      <c r="C42" s="51"/>
      <c r="D42" s="86"/>
      <c r="E42" s="86"/>
      <c r="F42" s="86"/>
      <c r="G42" s="87"/>
    </row>
    <row r="43" spans="1:7" ht="27" customHeight="1">
      <c r="A43" s="40">
        <v>7</v>
      </c>
      <c r="B43" s="126" t="s">
        <v>41</v>
      </c>
      <c r="C43" s="127"/>
      <c r="D43" s="127"/>
      <c r="E43" s="127"/>
      <c r="F43" s="127"/>
      <c r="G43" s="128"/>
    </row>
    <row r="44" spans="1:7" ht="27" customHeight="1">
      <c r="A44" s="42"/>
      <c r="B44" s="19" t="s">
        <v>42</v>
      </c>
      <c r="C44" s="17"/>
      <c r="D44" s="2">
        <f t="shared" ref="D44:D46" si="4">IF(C44=1, E44,)</f>
        <v>0</v>
      </c>
      <c r="E44" s="24">
        <f>'Point distribution and weighing'!E44</f>
        <v>3</v>
      </c>
      <c r="F44" s="24">
        <f>'Point distribution and weighing'!F44</f>
        <v>0</v>
      </c>
      <c r="G44" s="24">
        <f>'Point distribution and weighing'!G44</f>
        <v>3</v>
      </c>
    </row>
    <row r="45" spans="1:7" ht="27" customHeight="1">
      <c r="A45" s="42"/>
      <c r="B45" s="7" t="s">
        <v>43</v>
      </c>
      <c r="C45" s="2">
        <v>1</v>
      </c>
      <c r="D45" s="2">
        <f t="shared" si="4"/>
        <v>1</v>
      </c>
      <c r="E45" s="24">
        <f>'Point distribution and weighing'!E45</f>
        <v>1</v>
      </c>
      <c r="F45" s="24">
        <f>'Point distribution and weighing'!F45</f>
        <v>0</v>
      </c>
      <c r="G45" s="24">
        <f>'Point distribution and weighing'!G45</f>
        <v>0</v>
      </c>
    </row>
    <row r="46" spans="1:7" ht="15" customHeight="1">
      <c r="A46" s="42"/>
      <c r="B46" s="8" t="s">
        <v>44</v>
      </c>
      <c r="C46" s="5"/>
      <c r="D46" s="2">
        <f t="shared" si="4"/>
        <v>0</v>
      </c>
      <c r="E46" s="24">
        <f>'Point distribution and weighing'!E46</f>
        <v>0</v>
      </c>
      <c r="F46" s="24">
        <f>'Point distribution and weighing'!F46</f>
        <v>0</v>
      </c>
      <c r="G46" s="24">
        <f>'Point distribution and weighing'!G46</f>
        <v>0</v>
      </c>
    </row>
    <row r="47" spans="1:7" ht="15" customHeight="1" thickBot="1">
      <c r="A47" s="41"/>
      <c r="B47" s="50" t="s">
        <v>45</v>
      </c>
      <c r="C47" s="51"/>
      <c r="D47" s="86"/>
      <c r="E47" s="86"/>
      <c r="F47" s="86"/>
      <c r="G47" s="87"/>
    </row>
    <row r="48" spans="1:7" ht="27.75" customHeight="1">
      <c r="A48" s="40">
        <v>8</v>
      </c>
      <c r="B48" s="127" t="s">
        <v>46</v>
      </c>
      <c r="C48" s="127"/>
      <c r="D48" s="127"/>
      <c r="E48" s="127"/>
      <c r="F48" s="127"/>
      <c r="G48" s="128"/>
    </row>
    <row r="49" spans="1:7" ht="15" customHeight="1">
      <c r="A49" s="42"/>
      <c r="B49" s="19" t="s">
        <v>47</v>
      </c>
      <c r="C49" s="17"/>
      <c r="D49" s="2">
        <f t="shared" ref="D49:D51" si="5">IF(C49=1, E49,)</f>
        <v>0</v>
      </c>
      <c r="E49" s="24">
        <f>'Point distribution and weighing'!E49</f>
        <v>3</v>
      </c>
      <c r="F49" s="24">
        <f>'Point distribution and weighing'!F49</f>
        <v>0</v>
      </c>
      <c r="G49" s="24">
        <f>'Point distribution and weighing'!G49</f>
        <v>3</v>
      </c>
    </row>
    <row r="50" spans="1:7" ht="15" customHeight="1">
      <c r="A50" s="42"/>
      <c r="B50" s="7" t="s">
        <v>48</v>
      </c>
      <c r="C50" s="2">
        <v>1</v>
      </c>
      <c r="D50" s="2">
        <f t="shared" si="5"/>
        <v>1</v>
      </c>
      <c r="E50" s="24">
        <f>'Point distribution and weighing'!E50</f>
        <v>1</v>
      </c>
      <c r="F50" s="24">
        <f>'Point distribution and weighing'!F50</f>
        <v>0</v>
      </c>
      <c r="G50" s="24">
        <f>'Point distribution and weighing'!G50</f>
        <v>0</v>
      </c>
    </row>
    <row r="51" spans="1:7" ht="15" customHeight="1">
      <c r="A51" s="42"/>
      <c r="B51" s="8" t="s">
        <v>49</v>
      </c>
      <c r="C51" s="5"/>
      <c r="D51" s="2">
        <f t="shared" si="5"/>
        <v>0</v>
      </c>
      <c r="E51" s="24">
        <f>'Point distribution and weighing'!E51</f>
        <v>0</v>
      </c>
      <c r="F51" s="24">
        <f>'Point distribution and weighing'!F51</f>
        <v>0</v>
      </c>
      <c r="G51" s="24">
        <f>'Point distribution and weighing'!G51</f>
        <v>0</v>
      </c>
    </row>
    <row r="52" spans="1:7" ht="15" customHeight="1" thickBot="1">
      <c r="A52" s="41"/>
      <c r="B52" s="50" t="s">
        <v>45</v>
      </c>
      <c r="C52" s="51"/>
      <c r="D52" s="105"/>
      <c r="E52" s="106"/>
      <c r="F52" s="106"/>
      <c r="G52" s="107"/>
    </row>
    <row r="53" spans="1:7" ht="27" customHeight="1">
      <c r="A53" s="40">
        <v>9</v>
      </c>
      <c r="B53" s="126" t="s">
        <v>50</v>
      </c>
      <c r="C53" s="127"/>
      <c r="D53" s="127"/>
      <c r="E53" s="127"/>
      <c r="F53" s="127"/>
      <c r="G53" s="128"/>
    </row>
    <row r="54" spans="1:7" ht="15" customHeight="1">
      <c r="A54" s="42"/>
      <c r="B54" s="19" t="s">
        <v>51</v>
      </c>
      <c r="C54" s="17">
        <v>1</v>
      </c>
      <c r="D54" s="2">
        <f t="shared" ref="D54:D56" si="6">IF(C54=1, E54,)</f>
        <v>3</v>
      </c>
      <c r="E54" s="24">
        <f>'Point distribution and weighing'!E54</f>
        <v>3</v>
      </c>
      <c r="F54" s="24">
        <f>'Point distribution and weighing'!F54</f>
        <v>0</v>
      </c>
      <c r="G54" s="24">
        <f>'Point distribution and weighing'!G54</f>
        <v>3</v>
      </c>
    </row>
    <row r="55" spans="1:7" ht="15" customHeight="1">
      <c r="A55" s="42"/>
      <c r="B55" s="7" t="s">
        <v>52</v>
      </c>
      <c r="C55" s="2"/>
      <c r="D55" s="2">
        <f t="shared" si="6"/>
        <v>0</v>
      </c>
      <c r="E55" s="24">
        <f>'Point distribution and weighing'!E55</f>
        <v>1</v>
      </c>
      <c r="F55" s="24">
        <f>'Point distribution and weighing'!F55</f>
        <v>0</v>
      </c>
      <c r="G55" s="24">
        <f>'Point distribution and weighing'!G55</f>
        <v>0</v>
      </c>
    </row>
    <row r="56" spans="1:7" ht="15" customHeight="1">
      <c r="A56" s="42"/>
      <c r="B56" s="8" t="s">
        <v>53</v>
      </c>
      <c r="C56" s="5"/>
      <c r="D56" s="2">
        <f t="shared" si="6"/>
        <v>0</v>
      </c>
      <c r="E56" s="24">
        <f>'Point distribution and weighing'!E56</f>
        <v>0</v>
      </c>
      <c r="F56" s="24">
        <f>'Point distribution and weighing'!F56</f>
        <v>0</v>
      </c>
      <c r="G56" s="24">
        <f>'Point distribution and weighing'!G56</f>
        <v>0</v>
      </c>
    </row>
    <row r="57" spans="1:7" ht="15" customHeight="1" thickBot="1">
      <c r="A57" s="41"/>
      <c r="B57" s="50" t="s">
        <v>54</v>
      </c>
      <c r="C57" s="51"/>
      <c r="D57" s="105"/>
      <c r="E57" s="106"/>
      <c r="F57" s="106"/>
      <c r="G57" s="107"/>
    </row>
    <row r="58" spans="1:7" ht="27" customHeight="1">
      <c r="A58" s="40">
        <v>10</v>
      </c>
      <c r="B58" s="129" t="s">
        <v>55</v>
      </c>
      <c r="C58" s="129"/>
      <c r="D58" s="129"/>
      <c r="E58" s="129"/>
      <c r="F58" s="129"/>
      <c r="G58" s="130"/>
    </row>
    <row r="59" spans="1:7">
      <c r="A59" s="42"/>
      <c r="B59" s="18" t="s">
        <v>57</v>
      </c>
      <c r="C59" s="18">
        <v>1</v>
      </c>
      <c r="D59" s="2">
        <f t="shared" ref="D59:D60" si="7">IF(C59=1, E59,)</f>
        <v>3</v>
      </c>
      <c r="E59" s="24">
        <f>'Point distribution and weighing'!E59</f>
        <v>3</v>
      </c>
      <c r="F59" s="24">
        <f>'Point distribution and weighing'!F59</f>
        <v>0</v>
      </c>
      <c r="G59" s="24">
        <f>'Point distribution and weighing'!G59</f>
        <v>3</v>
      </c>
    </row>
    <row r="60" spans="1:7">
      <c r="A60" s="42"/>
      <c r="B60" s="10" t="s">
        <v>58</v>
      </c>
      <c r="C60" s="2"/>
      <c r="D60" s="2">
        <f t="shared" si="7"/>
        <v>0</v>
      </c>
      <c r="E60" s="24">
        <f>'Point distribution and weighing'!E60</f>
        <v>0</v>
      </c>
      <c r="F60" s="24">
        <f>'Point distribution and weighing'!F60</f>
        <v>0</v>
      </c>
      <c r="G60" s="24">
        <f>'Point distribution and weighing'!G60</f>
        <v>0</v>
      </c>
    </row>
    <row r="61" spans="1:7" ht="27" customHeight="1" thickBot="1">
      <c r="A61" s="41"/>
      <c r="B61" s="37" t="s">
        <v>56</v>
      </c>
      <c r="C61" s="86"/>
      <c r="D61" s="86"/>
      <c r="E61" s="86"/>
      <c r="F61" s="86"/>
      <c r="G61" s="87"/>
    </row>
    <row r="62" spans="1:7" ht="15" thickBot="1">
      <c r="A62" s="40">
        <v>11</v>
      </c>
      <c r="B62" s="113" t="s">
        <v>61</v>
      </c>
      <c r="C62" s="113"/>
      <c r="D62" s="114"/>
      <c r="E62" s="114"/>
      <c r="F62" s="114"/>
      <c r="G62" s="115"/>
    </row>
    <row r="63" spans="1:7">
      <c r="B63" s="16" t="s">
        <v>25</v>
      </c>
      <c r="C63" s="17"/>
      <c r="D63" s="2">
        <f t="shared" ref="D63:D66" si="8">IF(C63=1, E63,)</f>
        <v>0</v>
      </c>
      <c r="E63" s="24">
        <f>'Point distribution and weighing'!E63</f>
        <v>0</v>
      </c>
      <c r="F63" s="24">
        <f>'Point distribution and weighing'!F63</f>
        <v>0</v>
      </c>
      <c r="G63" s="24">
        <f>'Point distribution and weighing'!G63</f>
        <v>0</v>
      </c>
    </row>
    <row r="64" spans="1:7">
      <c r="B64" s="12" t="s">
        <v>26</v>
      </c>
      <c r="C64" s="2"/>
      <c r="D64" s="2">
        <f t="shared" si="8"/>
        <v>0</v>
      </c>
      <c r="E64" s="24">
        <f>'Point distribution and weighing'!E64</f>
        <v>1</v>
      </c>
      <c r="F64" s="24">
        <f>'Point distribution and weighing'!F64</f>
        <v>0</v>
      </c>
      <c r="G64" s="24">
        <f>'Point distribution and weighing'!G64</f>
        <v>0</v>
      </c>
    </row>
    <row r="65" spans="1:7">
      <c r="B65" s="12" t="s">
        <v>27</v>
      </c>
      <c r="C65" s="2">
        <v>1</v>
      </c>
      <c r="D65" s="2">
        <f t="shared" si="8"/>
        <v>2</v>
      </c>
      <c r="E65" s="24">
        <f>'Point distribution and weighing'!E65</f>
        <v>2</v>
      </c>
      <c r="F65" s="24">
        <f>'Point distribution and weighing'!F65</f>
        <v>0</v>
      </c>
      <c r="G65" s="24">
        <f>'Point distribution and weighing'!G65</f>
        <v>0</v>
      </c>
    </row>
    <row r="66" spans="1:7">
      <c r="B66" s="13" t="s">
        <v>62</v>
      </c>
      <c r="C66" s="5"/>
      <c r="D66" s="2">
        <f t="shared" si="8"/>
        <v>0</v>
      </c>
      <c r="E66" s="24">
        <f>'Point distribution and weighing'!E66</f>
        <v>3</v>
      </c>
      <c r="F66" s="24">
        <f>'Point distribution and weighing'!F66</f>
        <v>0</v>
      </c>
      <c r="G66" s="24">
        <f>'Point distribution and weighing'!G66</f>
        <v>3</v>
      </c>
    </row>
    <row r="67" spans="1:7" ht="15" customHeight="1" thickBot="1">
      <c r="B67" s="3" t="s">
        <v>54</v>
      </c>
      <c r="C67" s="25"/>
      <c r="D67" s="116"/>
      <c r="E67" s="117"/>
      <c r="F67" s="117"/>
      <c r="G67" s="118"/>
    </row>
    <row r="68" spans="1:7">
      <c r="A68" s="40">
        <v>12</v>
      </c>
      <c r="B68" s="119" t="s">
        <v>68</v>
      </c>
      <c r="C68" s="108"/>
      <c r="D68" s="108"/>
      <c r="E68" s="108"/>
      <c r="F68" s="108"/>
      <c r="G68" s="109"/>
    </row>
    <row r="69" spans="1:7">
      <c r="A69" s="42"/>
      <c r="B69" s="22" t="s">
        <v>63</v>
      </c>
      <c r="C69" s="17">
        <v>1</v>
      </c>
      <c r="D69" s="17" t="s">
        <v>261</v>
      </c>
      <c r="E69" s="70"/>
      <c r="F69" s="17"/>
      <c r="G69" s="53"/>
    </row>
    <row r="70" spans="1:7">
      <c r="A70" s="42"/>
      <c r="B70" s="14" t="s">
        <v>64</v>
      </c>
      <c r="C70" s="2"/>
      <c r="D70" s="2">
        <f t="shared" ref="D70:D72" si="9">IF(C70=1, E70,)</f>
        <v>0</v>
      </c>
      <c r="E70" s="24">
        <f>'Point distribution and weighing'!E70</f>
        <v>0</v>
      </c>
      <c r="F70" s="24">
        <f>'Point distribution and weighing'!F70</f>
        <v>0</v>
      </c>
      <c r="G70" s="24">
        <f>'Point distribution and weighing'!G70</f>
        <v>0</v>
      </c>
    </row>
    <row r="71" spans="1:7" ht="15" customHeight="1">
      <c r="A71" s="42"/>
      <c r="B71" s="11" t="s">
        <v>65</v>
      </c>
      <c r="C71" s="2"/>
      <c r="D71" s="2">
        <f t="shared" si="9"/>
        <v>0</v>
      </c>
      <c r="E71" s="24">
        <f>'Point distribution and weighing'!E71</f>
        <v>0</v>
      </c>
      <c r="F71" s="24">
        <f>'Point distribution and weighing'!F71</f>
        <v>0</v>
      </c>
      <c r="G71" s="24">
        <f>'Point distribution and weighing'!G71</f>
        <v>0</v>
      </c>
    </row>
    <row r="72" spans="1:7" ht="15" customHeight="1">
      <c r="A72" s="42"/>
      <c r="B72" s="11" t="s">
        <v>66</v>
      </c>
      <c r="C72" s="2"/>
      <c r="D72" s="2">
        <f t="shared" si="9"/>
        <v>0</v>
      </c>
      <c r="E72" s="24">
        <f>'Point distribution and weighing'!E72</f>
        <v>4</v>
      </c>
      <c r="F72" s="24">
        <f>'Point distribution and weighing'!F72</f>
        <v>0</v>
      </c>
      <c r="G72" s="24">
        <f>'Point distribution and weighing'!G72</f>
        <v>4</v>
      </c>
    </row>
    <row r="73" spans="1:7" ht="15" customHeight="1">
      <c r="A73" s="42"/>
      <c r="B73" s="11" t="s">
        <v>67</v>
      </c>
      <c r="C73" s="2"/>
      <c r="D73" s="2">
        <f>IF(AND(C73=1, C72=0), E73,)</f>
        <v>0</v>
      </c>
      <c r="E73" s="24">
        <f>'Point distribution and weighing'!E73</f>
        <v>2</v>
      </c>
      <c r="F73" s="24">
        <f>'Point distribution and weighing'!F73</f>
        <v>0</v>
      </c>
      <c r="G73" s="24">
        <f>'Point distribution and weighing'!G73</f>
        <v>0</v>
      </c>
    </row>
    <row r="74" spans="1:7" ht="15" customHeight="1">
      <c r="A74" s="42"/>
      <c r="B74" s="15" t="s">
        <v>69</v>
      </c>
      <c r="C74" s="5">
        <v>1</v>
      </c>
      <c r="D74" s="2">
        <f>IF(AND(C74=1, C73=0, C72=0), E74,)</f>
        <v>1</v>
      </c>
      <c r="E74" s="24">
        <f>'Point distribution and weighing'!E74</f>
        <v>1</v>
      </c>
      <c r="F74" s="24">
        <f>'Point distribution and weighing'!F74</f>
        <v>0</v>
      </c>
      <c r="G74" s="24">
        <f>'Point distribution and weighing'!G74</f>
        <v>0</v>
      </c>
    </row>
    <row r="75" spans="1:7" ht="15" customHeight="1" thickBot="1">
      <c r="A75" s="41"/>
      <c r="B75" s="37" t="s">
        <v>54</v>
      </c>
      <c r="C75" s="51"/>
      <c r="D75" s="105"/>
      <c r="E75" s="106"/>
      <c r="F75" s="106"/>
      <c r="G75" s="107"/>
    </row>
    <row r="76" spans="1:7" ht="30" customHeight="1">
      <c r="A76" s="40">
        <v>13</v>
      </c>
      <c r="B76" s="124" t="s">
        <v>70</v>
      </c>
      <c r="C76" s="124"/>
      <c r="D76" s="124"/>
      <c r="E76" s="124"/>
      <c r="F76" s="124"/>
      <c r="G76" s="125"/>
    </row>
    <row r="77" spans="1:7" ht="15" customHeight="1">
      <c r="A77" s="42"/>
      <c r="B77" s="11" t="s">
        <v>71</v>
      </c>
      <c r="C77" s="2">
        <v>1</v>
      </c>
      <c r="D77" s="2">
        <f t="shared" ref="D77:D80" si="10">IF(C77=1, E77,)</f>
        <v>3</v>
      </c>
      <c r="E77" s="24">
        <f>'Point distribution and weighing'!E77</f>
        <v>3</v>
      </c>
      <c r="F77" s="24">
        <f>'Point distribution and weighing'!F77</f>
        <v>0</v>
      </c>
      <c r="G77" s="24">
        <f>'Point distribution and weighing'!G77</f>
        <v>3</v>
      </c>
    </row>
    <row r="78" spans="1:7" ht="30" customHeight="1">
      <c r="A78" s="42"/>
      <c r="B78" s="11" t="s">
        <v>72</v>
      </c>
      <c r="C78" s="2"/>
      <c r="D78" s="2">
        <f t="shared" si="10"/>
        <v>0</v>
      </c>
      <c r="E78" s="24">
        <f>'Point distribution and weighing'!E78</f>
        <v>2</v>
      </c>
      <c r="F78" s="24">
        <f>'Point distribution and weighing'!F78</f>
        <v>0</v>
      </c>
      <c r="G78" s="24">
        <f>'Point distribution and weighing'!G78</f>
        <v>0</v>
      </c>
    </row>
    <row r="79" spans="1:7" ht="15" customHeight="1">
      <c r="A79" s="42"/>
      <c r="B79" s="11" t="s">
        <v>73</v>
      </c>
      <c r="C79" s="2"/>
      <c r="D79" s="2">
        <f t="shared" si="10"/>
        <v>0</v>
      </c>
      <c r="E79" s="24">
        <f>'Point distribution and weighing'!E79</f>
        <v>1</v>
      </c>
      <c r="F79" s="24">
        <f>'Point distribution and weighing'!F79</f>
        <v>0</v>
      </c>
      <c r="G79" s="24">
        <f>'Point distribution and weighing'!G79</f>
        <v>0</v>
      </c>
    </row>
    <row r="80" spans="1:7" ht="15" customHeight="1">
      <c r="A80" s="42"/>
      <c r="B80" s="15" t="s">
        <v>74</v>
      </c>
      <c r="C80" s="5"/>
      <c r="D80" s="2">
        <f t="shared" si="10"/>
        <v>0</v>
      </c>
      <c r="E80" s="24">
        <f>'Point distribution and weighing'!E80</f>
        <v>0</v>
      </c>
      <c r="F80" s="24">
        <f>'Point distribution and weighing'!F80</f>
        <v>0</v>
      </c>
      <c r="G80" s="24">
        <f>'Point distribution and weighing'!G80</f>
        <v>0</v>
      </c>
    </row>
    <row r="81" spans="1:7" ht="15" customHeight="1" thickBot="1">
      <c r="A81" s="41"/>
      <c r="B81" s="37" t="s">
        <v>54</v>
      </c>
      <c r="C81" s="51"/>
      <c r="D81" s="105"/>
      <c r="E81" s="106"/>
      <c r="F81" s="106"/>
      <c r="G81" s="107"/>
    </row>
    <row r="82" spans="1:7">
      <c r="A82" s="40">
        <v>14</v>
      </c>
      <c r="B82" s="122" t="s">
        <v>75</v>
      </c>
      <c r="C82" s="122"/>
      <c r="D82" s="122"/>
      <c r="E82" s="122"/>
      <c r="F82" s="122"/>
      <c r="G82" s="123"/>
    </row>
    <row r="83" spans="1:7" ht="15" customHeight="1">
      <c r="A83" s="42"/>
      <c r="B83" s="3" t="s">
        <v>76</v>
      </c>
      <c r="C83" s="2">
        <v>1</v>
      </c>
      <c r="D83" s="2">
        <f t="shared" ref="D83:D86" si="11">IF(C83=1, E83,)</f>
        <v>3</v>
      </c>
      <c r="E83" s="24">
        <f>'Point distribution and weighing'!E83</f>
        <v>3</v>
      </c>
      <c r="F83" s="24">
        <f>'Point distribution and weighing'!F83</f>
        <v>0</v>
      </c>
      <c r="G83" s="24">
        <f>'Point distribution and weighing'!G83</f>
        <v>3</v>
      </c>
    </row>
    <row r="84" spans="1:7" ht="27" customHeight="1">
      <c r="A84" s="42"/>
      <c r="B84" s="3" t="s">
        <v>77</v>
      </c>
      <c r="C84" s="2"/>
      <c r="D84" s="2">
        <f t="shared" si="11"/>
        <v>0</v>
      </c>
      <c r="E84" s="24">
        <f>'Point distribution and weighing'!E84</f>
        <v>2</v>
      </c>
      <c r="F84" s="24">
        <f>'Point distribution and weighing'!F84</f>
        <v>0</v>
      </c>
      <c r="G84" s="24">
        <f>'Point distribution and weighing'!G84</f>
        <v>0</v>
      </c>
    </row>
    <row r="85" spans="1:7" ht="15" customHeight="1">
      <c r="A85" s="42"/>
      <c r="B85" s="3" t="s">
        <v>78</v>
      </c>
      <c r="C85" s="2"/>
      <c r="D85" s="2">
        <f t="shared" si="11"/>
        <v>0</v>
      </c>
      <c r="E85" s="24">
        <f>'Point distribution and weighing'!E85</f>
        <v>1</v>
      </c>
      <c r="F85" s="24">
        <f>'Point distribution and weighing'!F85</f>
        <v>0</v>
      </c>
      <c r="G85" s="24">
        <f>'Point distribution and weighing'!G85</f>
        <v>0</v>
      </c>
    </row>
    <row r="86" spans="1:7" ht="15" customHeight="1">
      <c r="A86" s="42"/>
      <c r="B86" s="6" t="s">
        <v>79</v>
      </c>
      <c r="C86" s="5"/>
      <c r="D86" s="2">
        <f t="shared" si="11"/>
        <v>0</v>
      </c>
      <c r="E86" s="24">
        <f>'Point distribution and weighing'!E86</f>
        <v>0</v>
      </c>
      <c r="F86" s="24">
        <f>'Point distribution and weighing'!F86</f>
        <v>0</v>
      </c>
      <c r="G86" s="24">
        <f>'Point distribution and weighing'!G86</f>
        <v>0</v>
      </c>
    </row>
    <row r="87" spans="1:7" ht="15" customHeight="1" thickBot="1">
      <c r="A87" s="41"/>
      <c r="B87" s="50" t="s">
        <v>80</v>
      </c>
      <c r="C87" s="51"/>
      <c r="D87" s="105"/>
      <c r="E87" s="106"/>
      <c r="F87" s="106"/>
      <c r="G87" s="107"/>
    </row>
    <row r="88" spans="1:7">
      <c r="A88" s="40">
        <v>15</v>
      </c>
      <c r="B88" s="119" t="s">
        <v>81</v>
      </c>
      <c r="C88" s="108"/>
      <c r="D88" s="108"/>
      <c r="E88" s="108"/>
      <c r="F88" s="108"/>
      <c r="G88" s="109"/>
    </row>
    <row r="89" spans="1:7" ht="27" customHeight="1">
      <c r="A89" s="42"/>
      <c r="B89" s="23" t="s">
        <v>82</v>
      </c>
      <c r="C89" s="17">
        <v>1</v>
      </c>
      <c r="D89" s="2">
        <f t="shared" ref="D89:D92" si="12">IF(C89=1, E89,)</f>
        <v>3</v>
      </c>
      <c r="E89" s="24">
        <f>'Point distribution and weighing'!E89</f>
        <v>3</v>
      </c>
      <c r="F89" s="24">
        <f>'Point distribution and weighing'!F89</f>
        <v>0</v>
      </c>
      <c r="G89" s="24">
        <f>'Point distribution and weighing'!G89</f>
        <v>3</v>
      </c>
    </row>
    <row r="90" spans="1:7" ht="27" customHeight="1">
      <c r="A90" s="42"/>
      <c r="B90" s="11" t="s">
        <v>83</v>
      </c>
      <c r="C90" s="2"/>
      <c r="D90" s="2">
        <f t="shared" si="12"/>
        <v>0</v>
      </c>
      <c r="E90" s="24">
        <f>'Point distribution and weighing'!E90</f>
        <v>2</v>
      </c>
      <c r="F90" s="24">
        <f>'Point distribution and weighing'!F90</f>
        <v>0</v>
      </c>
      <c r="G90" s="24">
        <f>'Point distribution and weighing'!G90</f>
        <v>0</v>
      </c>
    </row>
    <row r="91" spans="1:7" ht="27" customHeight="1">
      <c r="A91" s="42"/>
      <c r="B91" s="11" t="s">
        <v>84</v>
      </c>
      <c r="C91" s="2"/>
      <c r="D91" s="2">
        <f t="shared" si="12"/>
        <v>0</v>
      </c>
      <c r="E91" s="24">
        <f>'Point distribution and weighing'!E91</f>
        <v>1</v>
      </c>
      <c r="F91" s="24">
        <f>'Point distribution and weighing'!F91</f>
        <v>0</v>
      </c>
      <c r="G91" s="24">
        <f>'Point distribution and weighing'!G91</f>
        <v>0</v>
      </c>
    </row>
    <row r="92" spans="1:7" ht="27" customHeight="1">
      <c r="A92" s="42"/>
      <c r="B92" s="15" t="s">
        <v>85</v>
      </c>
      <c r="C92" s="5"/>
      <c r="D92" s="2">
        <f t="shared" si="12"/>
        <v>0</v>
      </c>
      <c r="E92" s="24">
        <f>'Point distribution and weighing'!E92</f>
        <v>0</v>
      </c>
      <c r="F92" s="24">
        <f>'Point distribution and weighing'!F92</f>
        <v>0</v>
      </c>
      <c r="G92" s="24">
        <f>'Point distribution and weighing'!G92</f>
        <v>0</v>
      </c>
    </row>
    <row r="93" spans="1:7" ht="15" customHeight="1" thickBot="1">
      <c r="A93" s="41"/>
      <c r="B93" s="37" t="s">
        <v>54</v>
      </c>
      <c r="C93" s="51"/>
      <c r="D93" s="86"/>
      <c r="E93" s="86"/>
      <c r="F93" s="86"/>
      <c r="G93" s="87"/>
    </row>
    <row r="94" spans="1:7">
      <c r="C94" t="s">
        <v>267</v>
      </c>
      <c r="D94" t="s">
        <v>114</v>
      </c>
    </row>
    <row r="95" spans="1:7" ht="28">
      <c r="C95" s="63" t="s">
        <v>123</v>
      </c>
      <c r="D95" s="61">
        <f>SUM(D20:D24, D27:D31,D34:D36,D39:D41,D44:D46,D49:D51,D54:D56,D59:D60,D63:D66,D69:D74,D77:D80,D83:D86,D89:D92)</f>
        <v>30</v>
      </c>
      <c r="E95" s="62" t="s">
        <v>124</v>
      </c>
      <c r="F95" s="61">
        <f>SUM(G20:G24, G27:G31,G34:G36,G39:G41,G44:G46,G49:G51,G54:G56,G59:G60,G63:G66,G69:G75,G77:G80,G83:G86,G89:G92)</f>
        <v>42</v>
      </c>
    </row>
    <row r="96" spans="1:7">
      <c r="B96" s="69"/>
      <c r="C96" s="63" t="s">
        <v>264</v>
      </c>
      <c r="D96" s="61">
        <f>SUM(I10,I18)</f>
        <v>2.3142857142857141</v>
      </c>
      <c r="E96" s="62" t="s">
        <v>265</v>
      </c>
      <c r="F96" s="61">
        <f>SUM(K10,K18)</f>
        <v>8</v>
      </c>
      <c r="G96" s="26"/>
    </row>
    <row r="97" spans="2:7" ht="28">
      <c r="B97" s="69"/>
      <c r="C97" s="63" t="s">
        <v>120</v>
      </c>
      <c r="D97" s="61">
        <f>SUM(D95:D96)</f>
        <v>32.314285714285717</v>
      </c>
      <c r="E97" s="62" t="s">
        <v>125</v>
      </c>
      <c r="F97" s="61">
        <f>SUM(F95:F96)</f>
        <v>50</v>
      </c>
      <c r="G97" s="26"/>
    </row>
  </sheetData>
  <mergeCells count="28">
    <mergeCell ref="D32:G32"/>
    <mergeCell ref="B3:G3"/>
    <mergeCell ref="B10:G10"/>
    <mergeCell ref="B19:G19"/>
    <mergeCell ref="D25:G25"/>
    <mergeCell ref="B26:G26"/>
    <mergeCell ref="C61:G61"/>
    <mergeCell ref="B33:G33"/>
    <mergeCell ref="D37:G37"/>
    <mergeCell ref="B38:G38"/>
    <mergeCell ref="D42:G42"/>
    <mergeCell ref="B43:G43"/>
    <mergeCell ref="D47:G47"/>
    <mergeCell ref="B48:G48"/>
    <mergeCell ref="D52:G52"/>
    <mergeCell ref="B53:G53"/>
    <mergeCell ref="D57:G57"/>
    <mergeCell ref="B58:G58"/>
    <mergeCell ref="B82:G82"/>
    <mergeCell ref="D87:G87"/>
    <mergeCell ref="B88:G88"/>
    <mergeCell ref="D93:G93"/>
    <mergeCell ref="B62:G62"/>
    <mergeCell ref="D67:G67"/>
    <mergeCell ref="B68:G68"/>
    <mergeCell ref="D75:G75"/>
    <mergeCell ref="B76:G76"/>
    <mergeCell ref="D81:G81"/>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24</vt:i4>
      </vt:variant>
    </vt:vector>
  </HeadingPairs>
  <TitlesOfParts>
    <vt:vector size="24" baseType="lpstr">
      <vt:lpstr>Summary</vt:lpstr>
      <vt:lpstr>N'oundere III '10</vt:lpstr>
      <vt:lpstr>Nyambaka '10</vt:lpstr>
      <vt:lpstr>Banyo '10</vt:lpstr>
      <vt:lpstr>Bankim '10</vt:lpstr>
      <vt:lpstr>Ngaroundal '10</vt:lpstr>
      <vt:lpstr>Tignere '10</vt:lpstr>
      <vt:lpstr>Tibati '10</vt:lpstr>
      <vt:lpstr>Dir '10</vt:lpstr>
      <vt:lpstr>Galim Tignere '10</vt:lpstr>
      <vt:lpstr>Kontcha '10</vt:lpstr>
      <vt:lpstr>Martap '11</vt:lpstr>
      <vt:lpstr>Mayo-Baleo '11</vt:lpstr>
      <vt:lpstr>Mbe '10</vt:lpstr>
      <vt:lpstr>Ngaoundere I '10</vt:lpstr>
      <vt:lpstr>Ngaoundere II '10</vt:lpstr>
      <vt:lpstr>Ngan-ha '10</vt:lpstr>
      <vt:lpstr>Ngaoui '10</vt:lpstr>
      <vt:lpstr>Mayo-Darle '10</vt:lpstr>
      <vt:lpstr>Djohong '10</vt:lpstr>
      <vt:lpstr>Belel</vt:lpstr>
      <vt:lpstr>Meiganga</vt:lpstr>
      <vt:lpstr>Template French</vt:lpstr>
      <vt:lpstr>Point distribution and weighing</vt:lpstr>
    </vt:vector>
  </TitlesOfParts>
  <Company>The 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Luis Alton</dc:creator>
  <cp:lastModifiedBy>Friedrich Lindenberg</cp:lastModifiedBy>
  <cp:lastPrinted>2012-03-14T19:52:02Z</cp:lastPrinted>
  <dcterms:created xsi:type="dcterms:W3CDTF">2012-01-12T15:45:55Z</dcterms:created>
  <dcterms:modified xsi:type="dcterms:W3CDTF">2012-06-21T13:58:09Z</dcterms:modified>
</cp:coreProperties>
</file>